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Лист1" sheetId="1" r:id="rId1"/>
  </sheets>
  <definedNames>
    <definedName name="_xlnm._FilterDatabase" localSheetId="0" hidden="1">Лист1!$A$2:$Y$62</definedName>
  </definedNames>
  <calcPr calcId="125725"/>
</workbook>
</file>

<file path=xl/calcChain.xml><?xml version="1.0" encoding="utf-8"?>
<calcChain xmlns="http://schemas.openxmlformats.org/spreadsheetml/2006/main">
  <c r="X51" i="1"/>
  <c r="W51"/>
  <c r="Y51" s="1"/>
  <c r="W50"/>
  <c r="Y50" s="1"/>
  <c r="X49"/>
  <c r="W49"/>
  <c r="Y48"/>
  <c r="X48"/>
  <c r="W48"/>
  <c r="X47"/>
  <c r="W47"/>
  <c r="Y47" s="1"/>
  <c r="Y45"/>
  <c r="W45"/>
  <c r="X44"/>
  <c r="W44"/>
  <c r="Y44" s="1"/>
  <c r="W43"/>
  <c r="Y43" s="1"/>
  <c r="W42"/>
  <c r="Y42" s="1"/>
  <c r="W41"/>
  <c r="Y41" s="1"/>
  <c r="W40"/>
  <c r="Y40" s="1"/>
  <c r="W39"/>
  <c r="Y39" s="1"/>
  <c r="W38"/>
  <c r="Y38" s="1"/>
  <c r="W37"/>
  <c r="Y37" s="1"/>
  <c r="W36"/>
  <c r="Y36" s="1"/>
  <c r="W34"/>
  <c r="Y34" s="1"/>
  <c r="W33"/>
  <c r="Y33" s="1"/>
  <c r="W32"/>
  <c r="Y32" s="1"/>
  <c r="W31"/>
  <c r="Y31" s="1"/>
  <c r="W30"/>
  <c r="Y30" s="1"/>
  <c r="W29"/>
  <c r="Y29" s="1"/>
  <c r="W28"/>
  <c r="Y28" s="1"/>
  <c r="W27"/>
  <c r="Y27" s="1"/>
  <c r="W26"/>
  <c r="Y26" s="1"/>
  <c r="W25"/>
  <c r="Y25" s="1"/>
  <c r="W24"/>
  <c r="Y24" s="1"/>
  <c r="W23"/>
  <c r="Y23" s="1"/>
  <c r="W22"/>
  <c r="Y22" s="1"/>
  <c r="W21"/>
  <c r="Y21" s="1"/>
  <c r="W20"/>
  <c r="Y20" s="1"/>
  <c r="W19"/>
  <c r="Y19" s="1"/>
  <c r="W18"/>
  <c r="Y18" s="1"/>
  <c r="W15"/>
  <c r="Y15" s="1"/>
  <c r="W14"/>
  <c r="Y14" s="1"/>
  <c r="X13"/>
  <c r="W13"/>
  <c r="W9"/>
  <c r="Y9" s="1"/>
  <c r="Y11"/>
  <c r="W11"/>
  <c r="W10"/>
  <c r="Y10" s="1"/>
  <c r="Y8"/>
  <c r="W8"/>
  <c r="W7"/>
  <c r="Y7" s="1"/>
  <c r="Y13" l="1"/>
  <c r="Y49"/>
</calcChain>
</file>

<file path=xl/sharedStrings.xml><?xml version="1.0" encoding="utf-8"?>
<sst xmlns="http://schemas.openxmlformats.org/spreadsheetml/2006/main" count="311" uniqueCount="89">
  <si>
    <t>жим</t>
  </si>
  <si>
    <t>№ п.п.</t>
  </si>
  <si>
    <t>ФИО</t>
  </si>
  <si>
    <t>Пол</t>
  </si>
  <si>
    <t>Собственный вес</t>
  </si>
  <si>
    <t>Весовая категория</t>
  </si>
  <si>
    <t>Город</t>
  </si>
  <si>
    <t>Возраст</t>
  </si>
  <si>
    <t>Возрастная категория</t>
  </si>
  <si>
    <t>Дата рождения</t>
  </si>
  <si>
    <t>Турнир</t>
  </si>
  <si>
    <t>Присед</t>
  </si>
  <si>
    <t>Жим</t>
  </si>
  <si>
    <t>Тяга</t>
  </si>
  <si>
    <t>Сумма</t>
  </si>
  <si>
    <t>Коэф. Шварца</t>
  </si>
  <si>
    <t>Итог. Шварц</t>
  </si>
  <si>
    <t>1 подход</t>
  </si>
  <si>
    <t>2 подход</t>
  </si>
  <si>
    <t>3 подход</t>
  </si>
  <si>
    <t>4 подход</t>
  </si>
  <si>
    <t>ЖЕНЩИНЫ</t>
  </si>
  <si>
    <t>ТРОЕБОРЬЕ</t>
  </si>
  <si>
    <t>1м</t>
  </si>
  <si>
    <t>Габова Елена Александровна</t>
  </si>
  <si>
    <t>ж</t>
  </si>
  <si>
    <t>до 56</t>
  </si>
  <si>
    <t>Сухой Лог</t>
  </si>
  <si>
    <t>б/к</t>
  </si>
  <si>
    <t>Троеборье</t>
  </si>
  <si>
    <t>2м</t>
  </si>
  <si>
    <t>Полосина Полина Андреевна</t>
  </si>
  <si>
    <t>Русских Арина Сергеевна</t>
  </si>
  <si>
    <t>60+</t>
  </si>
  <si>
    <t>Москвина Екатерина Александровна</t>
  </si>
  <si>
    <t>отказ</t>
  </si>
  <si>
    <t>3м</t>
  </si>
  <si>
    <t>Брусницына Анна Сергеевна</t>
  </si>
  <si>
    <t xml:space="preserve"> </t>
  </si>
  <si>
    <t>ЖИМ</t>
  </si>
  <si>
    <t>Володина Наталья Геннадьевна</t>
  </si>
  <si>
    <t>Богданович</t>
  </si>
  <si>
    <t>Хорькова Виктория Алексеевна</t>
  </si>
  <si>
    <t>Кудрявцева Ева Сергеевна</t>
  </si>
  <si>
    <t>МУЖЧИНЫ</t>
  </si>
  <si>
    <t>Главацких Дмитрий Вадимович</t>
  </si>
  <si>
    <t>м</t>
  </si>
  <si>
    <t>до 60</t>
  </si>
  <si>
    <t>до 14</t>
  </si>
  <si>
    <t>Творогов Михаил Дмитриевич</t>
  </si>
  <si>
    <t>Матушкин Василий Васильевич</t>
  </si>
  <si>
    <t>Кычев Андрей Михайлович</t>
  </si>
  <si>
    <t>до 90</t>
  </si>
  <si>
    <t>Дойницин Максим Анатольевич</t>
  </si>
  <si>
    <t>до 18</t>
  </si>
  <si>
    <t>Елькин Сергей Дмитриевич</t>
  </si>
  <si>
    <t>Лозовских Денис Алексеевич</t>
  </si>
  <si>
    <t>до 75</t>
  </si>
  <si>
    <t>Гемранов Игнат Игоревич</t>
  </si>
  <si>
    <t xml:space="preserve">Мезенин Дмитрий </t>
  </si>
  <si>
    <t>Бертов Кирилл Алексеевич</t>
  </si>
  <si>
    <t>Простокин Михаил Владимирович</t>
  </si>
  <si>
    <t>Колесов Дмитрий Денисович</t>
  </si>
  <si>
    <t>90+</t>
  </si>
  <si>
    <t>Маргарян Кюрег Азатович</t>
  </si>
  <si>
    <t>до 23</t>
  </si>
  <si>
    <t>Морозов Юрий Константинович</t>
  </si>
  <si>
    <t xml:space="preserve">Семенов Роман </t>
  </si>
  <si>
    <t>Петрухин Сергей Владиславович</t>
  </si>
  <si>
    <t>Чусовитин Андрей Михайлович</t>
  </si>
  <si>
    <t>24+</t>
  </si>
  <si>
    <t>100+</t>
  </si>
  <si>
    <t>Тарабаев Максим Дмитриевич</t>
  </si>
  <si>
    <t>Гасанов Эльнур Физули Оглы</t>
  </si>
  <si>
    <t>Носов Роман Николаевич</t>
  </si>
  <si>
    <t>Бутаков Дмитрий Анатольевич</t>
  </si>
  <si>
    <t>до 100</t>
  </si>
  <si>
    <t>Кудрявцев Владислав Сергеевич</t>
  </si>
  <si>
    <t>Нечаев Александр Алексеевич</t>
  </si>
  <si>
    <t>Разумов Денис Эдуардович</t>
  </si>
  <si>
    <t>Мартынов Семен Станиславович</t>
  </si>
  <si>
    <t>до 16</t>
  </si>
  <si>
    <t>Соколов Богдан Альбертович</t>
  </si>
  <si>
    <t>ТЯГА</t>
  </si>
  <si>
    <t>Гурьев Даниил Денисович</t>
  </si>
  <si>
    <t>Коптяев Владимир Вндреевич</t>
  </si>
  <si>
    <t>Качусов Егор Андреевич</t>
  </si>
  <si>
    <t>Долгих Александр Сергеевич</t>
  </si>
  <si>
    <t>Зыкин Ян Андреевич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</si>
</sst>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NumberFormat="1" applyFont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/>
    <xf numFmtId="0" fontId="3" fillId="0" borderId="0" xfId="0" applyFont="1" applyFill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85"/>
  <sheetViews>
    <sheetView tabSelected="1" zoomScale="70" zoomScaleNormal="70" workbookViewId="0">
      <selection activeCell="D60" sqref="D60"/>
    </sheetView>
  </sheetViews>
  <sheetFormatPr defaultRowHeight="15"/>
  <cols>
    <col min="1" max="1" width="3" customWidth="1"/>
    <col min="2" max="2" width="29.7109375" customWidth="1"/>
    <col min="3" max="3" width="5" customWidth="1"/>
    <col min="4" max="4" width="13.5703125" customWidth="1"/>
    <col min="5" max="7" width="9.140625" customWidth="1"/>
    <col min="8" max="8" width="8.85546875" customWidth="1"/>
    <col min="9" max="9" width="12.140625" customWidth="1"/>
    <col min="10" max="10" width="9.140625" customWidth="1"/>
    <col min="15" max="22" width="9.140625" customWidth="1"/>
    <col min="24" max="24" width="10.7109375" bestFit="1" customWidth="1"/>
  </cols>
  <sheetData>
    <row r="2" spans="1:25">
      <c r="Q2" t="s">
        <v>0</v>
      </c>
    </row>
    <row r="3" spans="1: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/>
      <c r="M3" s="20"/>
      <c r="N3" s="20"/>
      <c r="O3" s="20" t="s">
        <v>12</v>
      </c>
      <c r="P3" s="20"/>
      <c r="Q3" s="20"/>
      <c r="R3" s="20"/>
      <c r="S3" s="20" t="s">
        <v>13</v>
      </c>
      <c r="T3" s="20"/>
      <c r="U3" s="20"/>
      <c r="V3" s="20"/>
      <c r="W3" s="21" t="s">
        <v>14</v>
      </c>
      <c r="X3" s="22" t="s">
        <v>15</v>
      </c>
      <c r="Y3" s="22" t="s">
        <v>16</v>
      </c>
    </row>
    <row r="4" spans="1:25">
      <c r="A4" s="20"/>
      <c r="B4" s="20"/>
      <c r="C4" s="20"/>
      <c r="D4" s="20"/>
      <c r="E4" s="20"/>
      <c r="F4" s="20"/>
      <c r="G4" s="20"/>
      <c r="H4" s="20"/>
      <c r="I4" s="20"/>
      <c r="J4" s="20"/>
      <c r="K4" s="1" t="s">
        <v>17</v>
      </c>
      <c r="L4" s="1" t="s">
        <v>18</v>
      </c>
      <c r="M4" s="1" t="s">
        <v>19</v>
      </c>
      <c r="N4" s="1" t="s">
        <v>20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17</v>
      </c>
      <c r="T4" s="1" t="s">
        <v>18</v>
      </c>
      <c r="U4" s="1" t="s">
        <v>19</v>
      </c>
      <c r="V4" s="1" t="s">
        <v>20</v>
      </c>
      <c r="W4" s="21"/>
      <c r="X4" s="22"/>
      <c r="Y4" s="22"/>
    </row>
    <row r="5" spans="1:25">
      <c r="A5" s="23" t="s">
        <v>21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>
      <c r="B6" s="2" t="s">
        <v>22</v>
      </c>
    </row>
    <row r="7" spans="1:25">
      <c r="A7" s="3" t="s">
        <v>23</v>
      </c>
      <c r="B7" s="4" t="s">
        <v>24</v>
      </c>
      <c r="C7" t="s">
        <v>25</v>
      </c>
      <c r="D7">
        <v>52.1</v>
      </c>
      <c r="E7" t="s">
        <v>26</v>
      </c>
      <c r="F7" t="s">
        <v>27</v>
      </c>
      <c r="G7">
        <v>16</v>
      </c>
      <c r="H7" s="5" t="s">
        <v>28</v>
      </c>
      <c r="I7" s="6">
        <v>37179</v>
      </c>
      <c r="J7" t="s">
        <v>29</v>
      </c>
      <c r="K7" s="7">
        <v>60</v>
      </c>
      <c r="L7" s="7">
        <v>75</v>
      </c>
      <c r="M7" s="8">
        <v>80</v>
      </c>
      <c r="O7" s="7">
        <v>30</v>
      </c>
      <c r="P7" s="7">
        <v>35</v>
      </c>
      <c r="Q7" s="7">
        <v>37.5</v>
      </c>
      <c r="S7" s="8">
        <v>60</v>
      </c>
      <c r="T7" s="7">
        <v>70</v>
      </c>
      <c r="U7" s="8">
        <v>75</v>
      </c>
      <c r="W7" s="3">
        <f>SUM(L7,Q7,T7)</f>
        <v>182.5</v>
      </c>
      <c r="X7">
        <v>0.94940000000000002</v>
      </c>
      <c r="Y7" s="9">
        <f>W7*X7</f>
        <v>173.2655</v>
      </c>
    </row>
    <row r="8" spans="1:25">
      <c r="A8" s="3" t="s">
        <v>30</v>
      </c>
      <c r="B8" s="4" t="s">
        <v>31</v>
      </c>
      <c r="C8" t="s">
        <v>25</v>
      </c>
      <c r="D8">
        <v>53.85</v>
      </c>
      <c r="E8" t="s">
        <v>26</v>
      </c>
      <c r="F8" t="s">
        <v>27</v>
      </c>
      <c r="G8">
        <v>15</v>
      </c>
      <c r="H8" s="5" t="s">
        <v>28</v>
      </c>
      <c r="I8" s="6">
        <v>37331</v>
      </c>
      <c r="J8" t="s">
        <v>29</v>
      </c>
      <c r="K8" s="7">
        <v>57.5</v>
      </c>
      <c r="L8" s="7">
        <v>65</v>
      </c>
      <c r="M8" s="7">
        <v>70</v>
      </c>
      <c r="O8" s="7">
        <v>27.5</v>
      </c>
      <c r="P8" s="7">
        <v>32.5</v>
      </c>
      <c r="Q8" s="8">
        <v>35</v>
      </c>
      <c r="S8" s="7">
        <v>60</v>
      </c>
      <c r="T8" s="7">
        <v>65</v>
      </c>
      <c r="U8" s="7">
        <v>70</v>
      </c>
      <c r="W8" s="3">
        <f>SUM(M8,P8,U8)</f>
        <v>172.5</v>
      </c>
      <c r="X8">
        <v>0.91300000000000003</v>
      </c>
      <c r="Y8" s="9">
        <f>W8*X8</f>
        <v>157.49250000000001</v>
      </c>
    </row>
    <row r="9" spans="1:25">
      <c r="A9" s="3" t="s">
        <v>23</v>
      </c>
      <c r="B9" s="4" t="s">
        <v>37</v>
      </c>
      <c r="C9" t="s">
        <v>25</v>
      </c>
      <c r="D9">
        <v>59.4</v>
      </c>
      <c r="E9" t="s">
        <v>47</v>
      </c>
      <c r="F9" t="s">
        <v>27</v>
      </c>
      <c r="G9">
        <v>15</v>
      </c>
      <c r="H9" s="5" t="s">
        <v>28</v>
      </c>
      <c r="I9" s="6">
        <v>37414</v>
      </c>
      <c r="J9" t="s">
        <v>29</v>
      </c>
      <c r="K9" s="7">
        <v>65</v>
      </c>
      <c r="L9" s="7">
        <v>75</v>
      </c>
      <c r="M9" s="7">
        <v>82.5</v>
      </c>
      <c r="O9" s="8">
        <v>35</v>
      </c>
      <c r="P9" s="7">
        <v>40</v>
      </c>
      <c r="Q9" s="8">
        <v>45</v>
      </c>
      <c r="R9" t="s">
        <v>38</v>
      </c>
      <c r="S9" s="7">
        <v>60</v>
      </c>
      <c r="T9" s="7">
        <v>67.5</v>
      </c>
      <c r="U9" s="7">
        <v>72.5</v>
      </c>
      <c r="W9" s="3">
        <f>SUM(M9,P9,U9)</f>
        <v>195</v>
      </c>
      <c r="X9">
        <v>0.82130000000000003</v>
      </c>
      <c r="Y9" s="9">
        <f>W9*X9</f>
        <v>160.15350000000001</v>
      </c>
    </row>
    <row r="10" spans="1:25">
      <c r="A10" s="3" t="s">
        <v>23</v>
      </c>
      <c r="B10" t="s">
        <v>32</v>
      </c>
      <c r="C10" t="s">
        <v>25</v>
      </c>
      <c r="D10">
        <v>61.1</v>
      </c>
      <c r="E10" t="s">
        <v>33</v>
      </c>
      <c r="F10" t="s">
        <v>27</v>
      </c>
      <c r="G10">
        <v>16</v>
      </c>
      <c r="H10" s="5" t="s">
        <v>28</v>
      </c>
      <c r="I10" s="6">
        <v>37133</v>
      </c>
      <c r="J10" t="s">
        <v>29</v>
      </c>
      <c r="K10" s="7">
        <v>70</v>
      </c>
      <c r="L10" s="7">
        <v>80</v>
      </c>
      <c r="M10" s="7">
        <v>90</v>
      </c>
      <c r="O10" s="7">
        <v>35</v>
      </c>
      <c r="P10" s="7">
        <v>40</v>
      </c>
      <c r="Q10" s="7">
        <v>45</v>
      </c>
      <c r="S10" s="7">
        <v>110</v>
      </c>
      <c r="T10" s="7">
        <v>115</v>
      </c>
      <c r="U10" s="7">
        <v>125</v>
      </c>
      <c r="W10" s="3">
        <f>SUM(M10,Q10,U10)</f>
        <v>260</v>
      </c>
      <c r="X10">
        <v>0.79790000000000005</v>
      </c>
      <c r="Y10" s="9">
        <f>W10*X10</f>
        <v>207.45400000000001</v>
      </c>
    </row>
    <row r="11" spans="1:25">
      <c r="A11" s="3" t="s">
        <v>30</v>
      </c>
      <c r="B11" s="10" t="s">
        <v>34</v>
      </c>
      <c r="C11" s="10" t="s">
        <v>25</v>
      </c>
      <c r="D11">
        <v>71</v>
      </c>
      <c r="E11" t="s">
        <v>33</v>
      </c>
      <c r="F11" t="s">
        <v>27</v>
      </c>
      <c r="G11">
        <v>30</v>
      </c>
      <c r="H11" s="5" t="s">
        <v>28</v>
      </c>
      <c r="J11" t="s">
        <v>29</v>
      </c>
      <c r="K11" s="7">
        <v>75</v>
      </c>
      <c r="L11" s="11">
        <v>80</v>
      </c>
      <c r="M11" t="s">
        <v>35</v>
      </c>
      <c r="O11" s="7">
        <v>37.5</v>
      </c>
      <c r="P11" s="7">
        <v>45</v>
      </c>
      <c r="Q11" s="8">
        <v>50</v>
      </c>
      <c r="S11" s="7">
        <v>80</v>
      </c>
      <c r="T11" s="7">
        <v>90</v>
      </c>
      <c r="U11" s="7">
        <v>97.5</v>
      </c>
      <c r="W11" s="3">
        <f>SUM(L11,P11,U11)</f>
        <v>222.5</v>
      </c>
      <c r="X11">
        <v>0.69469999999999998</v>
      </c>
      <c r="Y11" s="9">
        <f>W11*X11</f>
        <v>154.57075</v>
      </c>
    </row>
    <row r="12" spans="1:25">
      <c r="A12" s="12"/>
      <c r="B12" s="13" t="s">
        <v>39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>
      <c r="A13" s="3" t="s">
        <v>23</v>
      </c>
      <c r="B13" s="10" t="s">
        <v>40</v>
      </c>
      <c r="C13" s="10" t="s">
        <v>25</v>
      </c>
      <c r="D13">
        <v>61</v>
      </c>
      <c r="E13" t="s">
        <v>33</v>
      </c>
      <c r="F13" t="s">
        <v>41</v>
      </c>
      <c r="G13">
        <v>39</v>
      </c>
      <c r="H13" s="5" t="s">
        <v>28</v>
      </c>
      <c r="J13" t="s">
        <v>12</v>
      </c>
      <c r="O13" s="7">
        <v>50</v>
      </c>
      <c r="P13" s="7">
        <v>60</v>
      </c>
      <c r="Q13" s="8">
        <v>65</v>
      </c>
      <c r="W13" s="3">
        <f>SUM(M13,P13,U13)</f>
        <v>60</v>
      </c>
      <c r="X13">
        <f>0.7993</f>
        <v>0.79930000000000001</v>
      </c>
      <c r="Y13" s="9">
        <f>W13*X13</f>
        <v>47.957999999999998</v>
      </c>
    </row>
    <row r="14" spans="1:25">
      <c r="A14" s="3" t="s">
        <v>30</v>
      </c>
      <c r="B14" s="4" t="s">
        <v>42</v>
      </c>
      <c r="C14" s="10" t="s">
        <v>25</v>
      </c>
      <c r="D14">
        <v>47.8</v>
      </c>
      <c r="E14" t="s">
        <v>26</v>
      </c>
      <c r="F14" t="s">
        <v>27</v>
      </c>
      <c r="G14">
        <v>14</v>
      </c>
      <c r="H14" s="5"/>
      <c r="I14" s="6">
        <v>37883</v>
      </c>
      <c r="J14" t="s">
        <v>12</v>
      </c>
      <c r="O14" s="7">
        <v>42.5</v>
      </c>
      <c r="P14" s="7">
        <v>45</v>
      </c>
      <c r="Q14" s="8">
        <v>47.5</v>
      </c>
      <c r="W14" s="3">
        <f>SUM(M14,P14,U14)</f>
        <v>45</v>
      </c>
      <c r="X14">
        <v>1.0523</v>
      </c>
      <c r="Y14" s="9">
        <f>W14*X14</f>
        <v>47.353500000000004</v>
      </c>
    </row>
    <row r="15" spans="1:25">
      <c r="A15" s="3" t="s">
        <v>36</v>
      </c>
      <c r="B15" s="4" t="s">
        <v>43</v>
      </c>
      <c r="C15" s="10" t="s">
        <v>25</v>
      </c>
      <c r="D15">
        <v>34</v>
      </c>
      <c r="E15" t="s">
        <v>28</v>
      </c>
      <c r="F15" t="s">
        <v>27</v>
      </c>
      <c r="G15">
        <v>7</v>
      </c>
      <c r="H15" s="5" t="s">
        <v>28</v>
      </c>
      <c r="I15" s="6">
        <v>40463</v>
      </c>
      <c r="J15" t="s">
        <v>12</v>
      </c>
      <c r="O15" s="7">
        <v>20</v>
      </c>
      <c r="P15" s="8">
        <v>22.5</v>
      </c>
      <c r="Q15" s="8">
        <v>22.5</v>
      </c>
      <c r="W15" s="3">
        <f>SUM(M15,O15,U15)</f>
        <v>20</v>
      </c>
      <c r="X15">
        <v>1.3132999999999999</v>
      </c>
      <c r="Y15" s="9">
        <f>W15*X15</f>
        <v>26.265999999999998</v>
      </c>
    </row>
    <row r="16" spans="1:25">
      <c r="A16" s="24" t="s">
        <v>44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>
      <c r="A17" s="14"/>
      <c r="B17" s="15" t="s">
        <v>22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>
      <c r="A18" s="3" t="s">
        <v>23</v>
      </c>
      <c r="B18" s="10" t="s">
        <v>45</v>
      </c>
      <c r="C18" s="10" t="s">
        <v>46</v>
      </c>
      <c r="D18">
        <v>49.85</v>
      </c>
      <c r="E18" t="s">
        <v>47</v>
      </c>
      <c r="F18" t="s">
        <v>27</v>
      </c>
      <c r="G18">
        <v>13</v>
      </c>
      <c r="H18" s="5" t="s">
        <v>48</v>
      </c>
      <c r="I18" s="6">
        <v>38212</v>
      </c>
      <c r="J18" t="s">
        <v>29</v>
      </c>
      <c r="K18" s="7">
        <v>35</v>
      </c>
      <c r="L18" s="7">
        <v>40</v>
      </c>
      <c r="M18" s="7">
        <v>47.5</v>
      </c>
      <c r="O18" s="7">
        <v>40</v>
      </c>
      <c r="P18" s="7">
        <v>45</v>
      </c>
      <c r="Q18" s="7">
        <v>50</v>
      </c>
      <c r="S18" s="7">
        <v>50</v>
      </c>
      <c r="T18" s="7">
        <v>60</v>
      </c>
      <c r="U18" s="7">
        <v>62.5</v>
      </c>
      <c r="W18" s="3">
        <f>SUM(M18,Q18,U18)</f>
        <v>160</v>
      </c>
      <c r="X18">
        <v>0.999</v>
      </c>
      <c r="Y18" s="9">
        <f t="shared" ref="Y18:Y34" si="0">W18*X18</f>
        <v>159.84</v>
      </c>
    </row>
    <row r="19" spans="1:25">
      <c r="A19" s="3" t="s">
        <v>30</v>
      </c>
      <c r="B19" s="4" t="s">
        <v>49</v>
      </c>
      <c r="C19" t="s">
        <v>46</v>
      </c>
      <c r="D19">
        <v>32.85</v>
      </c>
      <c r="E19" t="s">
        <v>47</v>
      </c>
      <c r="F19" t="s">
        <v>27</v>
      </c>
      <c r="G19">
        <v>11</v>
      </c>
      <c r="H19" s="5" t="s">
        <v>48</v>
      </c>
      <c r="I19" s="6">
        <v>39128</v>
      </c>
      <c r="J19" t="s">
        <v>29</v>
      </c>
      <c r="K19" s="7">
        <v>20</v>
      </c>
      <c r="L19" s="7">
        <v>22.5</v>
      </c>
      <c r="M19" s="7">
        <v>25</v>
      </c>
      <c r="O19" s="7">
        <v>20</v>
      </c>
      <c r="P19" s="8">
        <v>22.5</v>
      </c>
      <c r="Q19" s="8">
        <v>22.5</v>
      </c>
      <c r="S19" s="7">
        <v>45</v>
      </c>
      <c r="T19" s="7">
        <v>52.5</v>
      </c>
      <c r="U19" s="7">
        <v>60</v>
      </c>
      <c r="W19" s="3">
        <f>SUM(M19,O19,U19)</f>
        <v>105</v>
      </c>
      <c r="X19">
        <v>1.3132999999999999</v>
      </c>
      <c r="Y19" s="9">
        <f t="shared" si="0"/>
        <v>137.8965</v>
      </c>
    </row>
    <row r="20" spans="1:25">
      <c r="A20" s="3" t="s">
        <v>36</v>
      </c>
      <c r="B20" t="s">
        <v>50</v>
      </c>
      <c r="C20" t="s">
        <v>46</v>
      </c>
      <c r="D20">
        <v>31.15</v>
      </c>
      <c r="E20" t="s">
        <v>47</v>
      </c>
      <c r="F20" t="s">
        <v>27</v>
      </c>
      <c r="G20">
        <v>10</v>
      </c>
      <c r="H20" s="5" t="s">
        <v>48</v>
      </c>
      <c r="I20" s="6">
        <v>39374</v>
      </c>
      <c r="J20" t="s">
        <v>29</v>
      </c>
      <c r="K20" s="7">
        <v>20</v>
      </c>
      <c r="L20" s="7">
        <v>22.5</v>
      </c>
      <c r="M20" s="7">
        <v>25</v>
      </c>
      <c r="O20" s="7">
        <v>15</v>
      </c>
      <c r="P20" s="7">
        <v>22.5</v>
      </c>
      <c r="Q20" s="7">
        <v>25</v>
      </c>
      <c r="S20" s="7">
        <v>20</v>
      </c>
      <c r="T20" s="7">
        <v>25</v>
      </c>
      <c r="U20" s="7">
        <v>30</v>
      </c>
      <c r="W20" s="3">
        <f>SUM(M20,Q20,U20)</f>
        <v>80</v>
      </c>
      <c r="X20">
        <v>1.3132999999999999</v>
      </c>
      <c r="Y20" s="9">
        <f t="shared" si="0"/>
        <v>105.06399999999999</v>
      </c>
    </row>
    <row r="21" spans="1:25">
      <c r="A21" s="3" t="s">
        <v>23</v>
      </c>
      <c r="B21" s="4" t="s">
        <v>51</v>
      </c>
      <c r="C21" t="s">
        <v>46</v>
      </c>
      <c r="D21">
        <v>88.5</v>
      </c>
      <c r="E21" t="s">
        <v>52</v>
      </c>
      <c r="F21" t="s">
        <v>27</v>
      </c>
      <c r="G21">
        <v>14</v>
      </c>
      <c r="H21" s="5" t="s">
        <v>48</v>
      </c>
      <c r="I21" s="6">
        <v>37914</v>
      </c>
      <c r="J21" t="s">
        <v>29</v>
      </c>
      <c r="K21" s="7">
        <v>60</v>
      </c>
      <c r="L21" s="7">
        <v>65</v>
      </c>
      <c r="M21" s="7">
        <v>70</v>
      </c>
      <c r="O21" s="7">
        <v>60</v>
      </c>
      <c r="P21" s="8">
        <v>62.5</v>
      </c>
      <c r="Q21" s="8">
        <v>62.5</v>
      </c>
      <c r="S21" s="7">
        <v>100</v>
      </c>
      <c r="T21" s="7">
        <v>105</v>
      </c>
      <c r="U21" s="7">
        <v>110</v>
      </c>
      <c r="W21" s="3">
        <f>SUM(M21,O21,U21)</f>
        <v>240</v>
      </c>
      <c r="X21">
        <v>0.59140000000000004</v>
      </c>
      <c r="Y21" s="9">
        <f t="shared" si="0"/>
        <v>141.93600000000001</v>
      </c>
    </row>
    <row r="22" spans="1:25">
      <c r="A22" s="3" t="s">
        <v>23</v>
      </c>
      <c r="B22" s="4" t="s">
        <v>53</v>
      </c>
      <c r="C22" t="s">
        <v>46</v>
      </c>
      <c r="D22">
        <v>50.95</v>
      </c>
      <c r="E22" t="s">
        <v>47</v>
      </c>
      <c r="F22" t="s">
        <v>27</v>
      </c>
      <c r="G22">
        <v>15</v>
      </c>
      <c r="H22" s="5" t="s">
        <v>54</v>
      </c>
      <c r="I22" s="6">
        <v>37667</v>
      </c>
      <c r="J22" t="s">
        <v>29</v>
      </c>
      <c r="K22" s="7">
        <v>90</v>
      </c>
      <c r="L22" s="7">
        <v>100</v>
      </c>
      <c r="M22" s="7">
        <v>102.5</v>
      </c>
      <c r="O22" s="7">
        <v>50</v>
      </c>
      <c r="P22" s="7">
        <v>60</v>
      </c>
      <c r="Q22" s="8">
        <v>65</v>
      </c>
      <c r="S22" s="7">
        <v>100</v>
      </c>
      <c r="T22" s="7">
        <v>110</v>
      </c>
      <c r="U22" s="7">
        <v>120</v>
      </c>
      <c r="W22" s="3">
        <f>SUM(M22,P22,U22)</f>
        <v>282.5</v>
      </c>
      <c r="X22">
        <v>0.97340000000000004</v>
      </c>
      <c r="Y22" s="9">
        <f t="shared" si="0"/>
        <v>274.9855</v>
      </c>
    </row>
    <row r="23" spans="1:25">
      <c r="A23" s="3" t="s">
        <v>30</v>
      </c>
      <c r="B23" s="4" t="s">
        <v>55</v>
      </c>
      <c r="C23" t="s">
        <v>46</v>
      </c>
      <c r="D23">
        <v>46.6</v>
      </c>
      <c r="E23" t="s">
        <v>47</v>
      </c>
      <c r="F23" t="s">
        <v>27</v>
      </c>
      <c r="G23">
        <v>16</v>
      </c>
      <c r="H23" s="5" t="s">
        <v>54</v>
      </c>
      <c r="I23" s="6">
        <v>37036</v>
      </c>
      <c r="J23" t="s">
        <v>29</v>
      </c>
      <c r="K23" s="8">
        <v>35</v>
      </c>
      <c r="L23" s="7">
        <v>35</v>
      </c>
      <c r="M23" s="7">
        <v>40</v>
      </c>
      <c r="O23" s="7">
        <v>35</v>
      </c>
      <c r="P23" s="7">
        <v>37.5</v>
      </c>
      <c r="Q23" s="8">
        <v>40</v>
      </c>
      <c r="S23" s="7">
        <v>35</v>
      </c>
      <c r="T23" s="7">
        <v>40</v>
      </c>
      <c r="U23" s="7">
        <v>45</v>
      </c>
      <c r="W23" s="3">
        <f>SUM(M23,P23,U23)</f>
        <v>122.5</v>
      </c>
      <c r="X23">
        <v>1.0855999999999999</v>
      </c>
      <c r="Y23" s="9">
        <f t="shared" si="0"/>
        <v>132.98599999999999</v>
      </c>
    </row>
    <row r="24" spans="1:25">
      <c r="A24" s="3" t="s">
        <v>23</v>
      </c>
      <c r="B24" s="4" t="s">
        <v>56</v>
      </c>
      <c r="C24" t="s">
        <v>46</v>
      </c>
      <c r="D24">
        <v>66.400000000000006</v>
      </c>
      <c r="E24" t="s">
        <v>57</v>
      </c>
      <c r="F24" t="s">
        <v>27</v>
      </c>
      <c r="G24">
        <v>17</v>
      </c>
      <c r="H24" s="5" t="s">
        <v>54</v>
      </c>
      <c r="I24" s="6">
        <v>36735</v>
      </c>
      <c r="J24" t="s">
        <v>29</v>
      </c>
      <c r="K24" s="8">
        <v>100</v>
      </c>
      <c r="L24" s="7">
        <v>110</v>
      </c>
      <c r="M24" s="7">
        <v>130</v>
      </c>
      <c r="O24" s="8">
        <v>75</v>
      </c>
      <c r="P24" s="7">
        <v>90</v>
      </c>
      <c r="Q24" s="8">
        <v>110</v>
      </c>
      <c r="S24" s="7">
        <v>130</v>
      </c>
      <c r="T24" s="7">
        <v>150</v>
      </c>
      <c r="U24" s="7">
        <v>167.5</v>
      </c>
      <c r="W24" s="3">
        <f>SUM(M24,P24,U24)</f>
        <v>387.5</v>
      </c>
      <c r="X24">
        <v>0.73670000000000002</v>
      </c>
      <c r="Y24" s="9">
        <f t="shared" si="0"/>
        <v>285.47125</v>
      </c>
    </row>
    <row r="25" spans="1:25">
      <c r="A25" s="3" t="s">
        <v>30</v>
      </c>
      <c r="B25" t="s">
        <v>58</v>
      </c>
      <c r="C25" t="s">
        <v>46</v>
      </c>
      <c r="D25">
        <v>75</v>
      </c>
      <c r="E25" t="s">
        <v>57</v>
      </c>
      <c r="F25" t="s">
        <v>27</v>
      </c>
      <c r="G25">
        <v>16</v>
      </c>
      <c r="H25" s="5" t="s">
        <v>54</v>
      </c>
      <c r="I25" s="6">
        <v>36972</v>
      </c>
      <c r="J25" t="s">
        <v>29</v>
      </c>
      <c r="K25" s="7">
        <v>70</v>
      </c>
      <c r="L25" s="7">
        <v>100</v>
      </c>
      <c r="M25" s="7">
        <v>120</v>
      </c>
      <c r="O25" s="7">
        <v>50</v>
      </c>
      <c r="P25" s="7">
        <v>70</v>
      </c>
      <c r="Q25" s="7">
        <v>85</v>
      </c>
      <c r="S25" s="7">
        <v>120</v>
      </c>
      <c r="T25" s="7">
        <v>130</v>
      </c>
      <c r="U25" s="8">
        <v>145</v>
      </c>
      <c r="W25" s="3">
        <f>SUM(M25,Q25,T25)</f>
        <v>335</v>
      </c>
      <c r="X25">
        <v>0.66449999999999998</v>
      </c>
      <c r="Y25" s="9">
        <f t="shared" si="0"/>
        <v>222.60749999999999</v>
      </c>
    </row>
    <row r="26" spans="1:25">
      <c r="A26" s="3" t="s">
        <v>36</v>
      </c>
      <c r="B26" s="10" t="s">
        <v>59</v>
      </c>
      <c r="C26" s="10" t="s">
        <v>46</v>
      </c>
      <c r="D26">
        <v>65.099999999999994</v>
      </c>
      <c r="E26" t="s">
        <v>57</v>
      </c>
      <c r="F26" t="s">
        <v>27</v>
      </c>
      <c r="G26">
        <v>15</v>
      </c>
      <c r="H26" s="5" t="s">
        <v>54</v>
      </c>
      <c r="I26" s="6">
        <v>37366</v>
      </c>
      <c r="J26" t="s">
        <v>29</v>
      </c>
      <c r="K26" s="7">
        <v>70</v>
      </c>
      <c r="L26" s="7">
        <v>100</v>
      </c>
      <c r="M26" s="7">
        <v>120</v>
      </c>
      <c r="O26" s="8">
        <v>60</v>
      </c>
      <c r="P26" s="7">
        <v>70</v>
      </c>
      <c r="Q26" s="7">
        <v>85</v>
      </c>
      <c r="S26" s="8">
        <v>80</v>
      </c>
      <c r="T26" s="7">
        <v>100</v>
      </c>
      <c r="U26" s="7">
        <v>120</v>
      </c>
      <c r="W26" s="3">
        <f>SUM(M26,Q26,U26)</f>
        <v>325</v>
      </c>
      <c r="X26">
        <v>0.75029999999999997</v>
      </c>
      <c r="Y26" s="9">
        <f t="shared" si="0"/>
        <v>243.8475</v>
      </c>
    </row>
    <row r="27" spans="1:25">
      <c r="A27" s="3" t="s">
        <v>23</v>
      </c>
      <c r="B27" s="4" t="s">
        <v>60</v>
      </c>
      <c r="C27" t="s">
        <v>46</v>
      </c>
      <c r="D27">
        <v>79.900000000000006</v>
      </c>
      <c r="E27" t="s">
        <v>52</v>
      </c>
      <c r="F27" t="s">
        <v>27</v>
      </c>
      <c r="G27">
        <v>17</v>
      </c>
      <c r="H27" s="5" t="s">
        <v>54</v>
      </c>
      <c r="I27" s="6">
        <v>36663</v>
      </c>
      <c r="J27" t="s">
        <v>29</v>
      </c>
      <c r="K27" s="7">
        <v>130</v>
      </c>
      <c r="L27" s="7">
        <v>140</v>
      </c>
      <c r="M27" s="8">
        <v>150</v>
      </c>
      <c r="O27" s="7">
        <v>100</v>
      </c>
      <c r="P27" s="7">
        <v>105</v>
      </c>
      <c r="Q27" s="8">
        <v>110</v>
      </c>
      <c r="S27" s="7">
        <v>170</v>
      </c>
      <c r="T27" s="7">
        <v>180</v>
      </c>
      <c r="U27" s="8">
        <v>190</v>
      </c>
      <c r="W27" s="3">
        <f>SUM(L27,P27,T27)</f>
        <v>425</v>
      </c>
      <c r="X27">
        <v>0.63349999999999995</v>
      </c>
      <c r="Y27" s="9">
        <f t="shared" si="0"/>
        <v>269.23749999999995</v>
      </c>
    </row>
    <row r="28" spans="1:25">
      <c r="A28" s="3" t="s">
        <v>30</v>
      </c>
      <c r="B28" s="10" t="s">
        <v>61</v>
      </c>
      <c r="C28" s="10" t="s">
        <v>46</v>
      </c>
      <c r="D28">
        <v>82.55</v>
      </c>
      <c r="E28" t="s">
        <v>52</v>
      </c>
      <c r="F28" t="s">
        <v>27</v>
      </c>
      <c r="G28">
        <v>15</v>
      </c>
      <c r="H28" s="5" t="s">
        <v>54</v>
      </c>
      <c r="I28" s="6">
        <v>37455</v>
      </c>
      <c r="J28" t="s">
        <v>29</v>
      </c>
      <c r="K28" s="8">
        <v>120</v>
      </c>
      <c r="L28" s="7">
        <v>120</v>
      </c>
      <c r="M28" t="s">
        <v>35</v>
      </c>
      <c r="O28" s="8">
        <v>75</v>
      </c>
      <c r="P28" s="7">
        <v>75</v>
      </c>
      <c r="Q28" s="8">
        <v>77.5</v>
      </c>
      <c r="S28" s="7">
        <v>120</v>
      </c>
      <c r="T28" s="7">
        <v>125</v>
      </c>
      <c r="U28" s="10" t="s">
        <v>35</v>
      </c>
      <c r="W28" s="3">
        <f>SUM(L28,P28,T28)</f>
        <v>320</v>
      </c>
      <c r="X28">
        <v>0.61880000000000002</v>
      </c>
      <c r="Y28" s="9">
        <f t="shared" si="0"/>
        <v>198.01600000000002</v>
      </c>
    </row>
    <row r="29" spans="1:25">
      <c r="A29" s="3" t="s">
        <v>23</v>
      </c>
      <c r="B29" s="4" t="s">
        <v>62</v>
      </c>
      <c r="C29" t="s">
        <v>46</v>
      </c>
      <c r="D29">
        <v>134.25</v>
      </c>
      <c r="E29" t="s">
        <v>63</v>
      </c>
      <c r="F29" t="s">
        <v>27</v>
      </c>
      <c r="G29">
        <v>16</v>
      </c>
      <c r="H29" s="5" t="s">
        <v>54</v>
      </c>
      <c r="I29" s="6">
        <v>37250</v>
      </c>
      <c r="J29" t="s">
        <v>29</v>
      </c>
      <c r="K29" s="8">
        <v>80</v>
      </c>
      <c r="L29" s="7">
        <v>80</v>
      </c>
      <c r="M29" s="7">
        <v>90</v>
      </c>
      <c r="O29" s="7">
        <v>60</v>
      </c>
      <c r="P29" s="7">
        <v>65</v>
      </c>
      <c r="Q29" s="7">
        <v>70</v>
      </c>
      <c r="S29" s="7">
        <v>110</v>
      </c>
      <c r="T29" s="7">
        <v>120</v>
      </c>
      <c r="U29" s="8">
        <v>135</v>
      </c>
      <c r="W29" s="3">
        <f>SUM(M29,Q29,T29)</f>
        <v>280</v>
      </c>
      <c r="X29">
        <v>0.50980000000000003</v>
      </c>
      <c r="Y29" s="9">
        <f t="shared" si="0"/>
        <v>142.744</v>
      </c>
    </row>
    <row r="30" spans="1:25">
      <c r="A30" s="3" t="s">
        <v>23</v>
      </c>
      <c r="B30" s="10" t="s">
        <v>64</v>
      </c>
      <c r="C30" s="10" t="s">
        <v>46</v>
      </c>
      <c r="D30" s="10">
        <v>73.8</v>
      </c>
      <c r="E30" s="10" t="s">
        <v>57</v>
      </c>
      <c r="F30" s="10" t="s">
        <v>27</v>
      </c>
      <c r="G30" s="10">
        <v>23</v>
      </c>
      <c r="H30" s="16" t="s">
        <v>65</v>
      </c>
      <c r="I30" s="17">
        <v>35876</v>
      </c>
      <c r="J30" s="10" t="s">
        <v>29</v>
      </c>
      <c r="K30" s="7">
        <v>180</v>
      </c>
      <c r="L30" s="7">
        <v>185</v>
      </c>
      <c r="M30" s="7">
        <v>190</v>
      </c>
      <c r="N30" s="10"/>
      <c r="O30" s="7">
        <v>85</v>
      </c>
      <c r="P30" s="7">
        <v>90</v>
      </c>
      <c r="Q30" s="8">
        <v>95</v>
      </c>
      <c r="R30" s="10"/>
      <c r="S30" s="7">
        <v>175</v>
      </c>
      <c r="T30" s="7">
        <v>180</v>
      </c>
      <c r="U30" s="7">
        <v>185</v>
      </c>
      <c r="W30" s="3">
        <f>SUM(M30,P30,U30)</f>
        <v>465</v>
      </c>
      <c r="X30">
        <v>0.67300000000000004</v>
      </c>
      <c r="Y30" s="9">
        <f t="shared" si="0"/>
        <v>312.94499999999999</v>
      </c>
    </row>
    <row r="31" spans="1:25">
      <c r="A31" s="3" t="s">
        <v>30</v>
      </c>
      <c r="B31" s="4" t="s">
        <v>66</v>
      </c>
      <c r="C31" t="s">
        <v>46</v>
      </c>
      <c r="D31">
        <v>69.900000000000006</v>
      </c>
      <c r="E31" t="s">
        <v>57</v>
      </c>
      <c r="F31" t="s">
        <v>27</v>
      </c>
      <c r="G31">
        <v>20</v>
      </c>
      <c r="H31" s="5" t="s">
        <v>65</v>
      </c>
      <c r="I31" s="6">
        <v>35577</v>
      </c>
      <c r="J31" t="s">
        <v>29</v>
      </c>
      <c r="K31" s="7">
        <v>120</v>
      </c>
      <c r="L31" s="7">
        <v>130</v>
      </c>
      <c r="M31" s="7">
        <v>140</v>
      </c>
      <c r="O31" s="7">
        <v>95</v>
      </c>
      <c r="P31" s="8">
        <v>102.5</v>
      </c>
      <c r="Q31" s="8">
        <v>102.5</v>
      </c>
      <c r="S31" s="7">
        <v>160</v>
      </c>
      <c r="T31" s="7">
        <v>170</v>
      </c>
      <c r="U31" s="7">
        <v>180</v>
      </c>
      <c r="W31" s="3">
        <f>SUM(M31,O31,U31)</f>
        <v>415</v>
      </c>
      <c r="X31">
        <v>0.70399999999999996</v>
      </c>
      <c r="Y31" s="9">
        <f t="shared" si="0"/>
        <v>292.15999999999997</v>
      </c>
    </row>
    <row r="32" spans="1:25">
      <c r="A32" s="3" t="s">
        <v>36</v>
      </c>
      <c r="B32" s="10" t="s">
        <v>67</v>
      </c>
      <c r="C32" s="10" t="s">
        <v>46</v>
      </c>
      <c r="D32">
        <v>70.09</v>
      </c>
      <c r="E32" t="s">
        <v>57</v>
      </c>
      <c r="F32" t="s">
        <v>27</v>
      </c>
      <c r="G32">
        <v>23</v>
      </c>
      <c r="H32" s="5" t="s">
        <v>65</v>
      </c>
      <c r="I32" s="6">
        <v>34564</v>
      </c>
      <c r="J32" t="s">
        <v>29</v>
      </c>
      <c r="K32" s="8">
        <v>130</v>
      </c>
      <c r="L32" s="7">
        <v>130</v>
      </c>
      <c r="M32" s="8">
        <v>140</v>
      </c>
      <c r="O32" s="7">
        <v>120</v>
      </c>
      <c r="P32" s="7">
        <v>122.5</v>
      </c>
      <c r="Q32" s="8">
        <v>125</v>
      </c>
      <c r="S32" s="7">
        <v>140</v>
      </c>
      <c r="T32" s="7">
        <v>150</v>
      </c>
      <c r="U32" s="7">
        <v>160</v>
      </c>
      <c r="W32" s="3">
        <f>SUM(L32,P32,U32)</f>
        <v>412.5</v>
      </c>
      <c r="X32">
        <v>0.70220000000000005</v>
      </c>
      <c r="Y32" s="9">
        <f t="shared" si="0"/>
        <v>289.65750000000003</v>
      </c>
    </row>
    <row r="33" spans="1:25">
      <c r="A33" s="3" t="s">
        <v>23</v>
      </c>
      <c r="B33" s="10" t="s">
        <v>68</v>
      </c>
      <c r="C33" s="10" t="s">
        <v>46</v>
      </c>
      <c r="D33">
        <v>96.65</v>
      </c>
      <c r="E33" t="s">
        <v>63</v>
      </c>
      <c r="F33" t="s">
        <v>27</v>
      </c>
      <c r="G33">
        <v>21</v>
      </c>
      <c r="H33" s="5" t="s">
        <v>65</v>
      </c>
      <c r="I33" s="6">
        <v>35355</v>
      </c>
      <c r="J33" t="s">
        <v>29</v>
      </c>
      <c r="K33" s="7">
        <v>160</v>
      </c>
      <c r="L33" s="7">
        <v>165</v>
      </c>
      <c r="M33" s="7">
        <v>170</v>
      </c>
      <c r="O33" s="7">
        <v>130</v>
      </c>
      <c r="P33" s="8">
        <v>140</v>
      </c>
      <c r="Q33" s="7">
        <v>140</v>
      </c>
      <c r="S33" s="7">
        <v>170</v>
      </c>
      <c r="T33" s="7">
        <v>180</v>
      </c>
      <c r="U33" s="7">
        <v>190</v>
      </c>
      <c r="W33" s="3">
        <f>SUM(M33,Q33,U33)</f>
        <v>500</v>
      </c>
      <c r="X33">
        <v>0.56269999999999998</v>
      </c>
      <c r="Y33" s="9">
        <f t="shared" si="0"/>
        <v>281.34999999999997</v>
      </c>
    </row>
    <row r="34" spans="1:25">
      <c r="A34" s="3" t="s">
        <v>23</v>
      </c>
      <c r="B34" s="4" t="s">
        <v>69</v>
      </c>
      <c r="C34" t="s">
        <v>46</v>
      </c>
      <c r="D34">
        <v>100</v>
      </c>
      <c r="E34" t="s">
        <v>63</v>
      </c>
      <c r="F34" t="s">
        <v>41</v>
      </c>
      <c r="G34">
        <v>48</v>
      </c>
      <c r="H34" s="5" t="s">
        <v>70</v>
      </c>
      <c r="I34" s="6">
        <v>25272</v>
      </c>
      <c r="J34" t="s">
        <v>29</v>
      </c>
      <c r="K34" s="7">
        <v>170</v>
      </c>
      <c r="L34" s="7">
        <v>180</v>
      </c>
      <c r="M34" s="7">
        <v>190</v>
      </c>
      <c r="O34" s="7">
        <v>140</v>
      </c>
      <c r="P34" s="7">
        <v>150</v>
      </c>
      <c r="Q34" t="s">
        <v>35</v>
      </c>
      <c r="S34" s="7">
        <v>160</v>
      </c>
      <c r="T34" s="7">
        <v>175</v>
      </c>
      <c r="U34" s="7">
        <v>185</v>
      </c>
      <c r="W34" s="3">
        <f>SUM(M34,Q34,U34)</f>
        <v>375</v>
      </c>
      <c r="X34">
        <v>0.61880000000000002</v>
      </c>
      <c r="Y34" s="9">
        <f t="shared" si="0"/>
        <v>232.05</v>
      </c>
    </row>
    <row r="35" spans="1:25">
      <c r="B35" s="14" t="s">
        <v>39</v>
      </c>
    </row>
    <row r="36" spans="1:25">
      <c r="A36" s="3" t="s">
        <v>23</v>
      </c>
      <c r="B36" s="4" t="s">
        <v>69</v>
      </c>
      <c r="C36" s="10" t="s">
        <v>46</v>
      </c>
      <c r="D36">
        <v>100</v>
      </c>
      <c r="E36" t="s">
        <v>71</v>
      </c>
      <c r="F36" t="s">
        <v>41</v>
      </c>
      <c r="G36">
        <v>48</v>
      </c>
      <c r="H36" s="5" t="s">
        <v>70</v>
      </c>
      <c r="I36" s="6">
        <v>25272</v>
      </c>
      <c r="J36" t="s">
        <v>12</v>
      </c>
      <c r="O36" s="7">
        <v>140</v>
      </c>
      <c r="P36" s="7">
        <v>150</v>
      </c>
      <c r="Q36" t="s">
        <v>35</v>
      </c>
      <c r="W36" s="3">
        <f>SUM(M36,P36,U36)</f>
        <v>150</v>
      </c>
      <c r="X36">
        <v>0.61880000000000002</v>
      </c>
      <c r="Y36" s="9">
        <f t="shared" ref="Y36:Y45" si="1">W36*X36</f>
        <v>92.820000000000007</v>
      </c>
    </row>
    <row r="37" spans="1:25">
      <c r="A37" s="3" t="s">
        <v>30</v>
      </c>
      <c r="B37" s="4" t="s">
        <v>72</v>
      </c>
      <c r="C37" s="10" t="s">
        <v>46</v>
      </c>
      <c r="D37">
        <v>74.599999999999994</v>
      </c>
      <c r="E37" t="s">
        <v>57</v>
      </c>
      <c r="F37" t="s">
        <v>41</v>
      </c>
      <c r="G37">
        <v>21</v>
      </c>
      <c r="H37" s="5" t="s">
        <v>65</v>
      </c>
      <c r="I37" s="6">
        <v>35264</v>
      </c>
      <c r="J37" t="s">
        <v>12</v>
      </c>
      <c r="O37" s="7">
        <v>120</v>
      </c>
      <c r="P37" s="7">
        <v>130</v>
      </c>
      <c r="Q37" s="8">
        <v>140</v>
      </c>
      <c r="W37" s="3">
        <f>SUM(M37,P37,U37)</f>
        <v>130</v>
      </c>
      <c r="X37">
        <v>0.6673</v>
      </c>
      <c r="Y37" s="9">
        <f t="shared" si="1"/>
        <v>86.748999999999995</v>
      </c>
    </row>
    <row r="38" spans="1:25">
      <c r="A38" s="3" t="s">
        <v>36</v>
      </c>
      <c r="B38" t="s">
        <v>73</v>
      </c>
      <c r="C38" s="10" t="s">
        <v>46</v>
      </c>
      <c r="D38">
        <v>87.3</v>
      </c>
      <c r="E38" t="s">
        <v>52</v>
      </c>
      <c r="F38" t="s">
        <v>41</v>
      </c>
      <c r="G38">
        <v>25</v>
      </c>
      <c r="H38" s="5" t="s">
        <v>70</v>
      </c>
      <c r="I38" s="6">
        <v>33723</v>
      </c>
      <c r="J38" t="s">
        <v>12</v>
      </c>
      <c r="O38" s="7">
        <v>135</v>
      </c>
      <c r="P38" s="7">
        <v>140</v>
      </c>
      <c r="Q38" s="8">
        <v>142.5</v>
      </c>
      <c r="W38" s="3">
        <f>SUM(M38,P38,U38)</f>
        <v>140</v>
      </c>
      <c r="X38">
        <v>0.59650000000000003</v>
      </c>
      <c r="Y38" s="9">
        <f t="shared" si="1"/>
        <v>83.51</v>
      </c>
    </row>
    <row r="39" spans="1:25">
      <c r="A39" s="3"/>
      <c r="B39" s="4" t="s">
        <v>74</v>
      </c>
      <c r="C39" s="10" t="s">
        <v>46</v>
      </c>
      <c r="D39">
        <v>89.1</v>
      </c>
      <c r="E39" t="s">
        <v>52</v>
      </c>
      <c r="F39" t="s">
        <v>41</v>
      </c>
      <c r="G39">
        <v>24</v>
      </c>
      <c r="H39" s="5" t="s">
        <v>70</v>
      </c>
      <c r="I39" s="6">
        <v>34231</v>
      </c>
      <c r="J39" t="s">
        <v>12</v>
      </c>
      <c r="O39" s="7">
        <v>135</v>
      </c>
      <c r="P39" s="7">
        <v>140</v>
      </c>
      <c r="Q39" s="8">
        <v>145</v>
      </c>
      <c r="W39" s="3">
        <f>SUM(M39,P39,U39)</f>
        <v>140</v>
      </c>
      <c r="X39">
        <v>0.58889999999999998</v>
      </c>
      <c r="Y39" s="9">
        <f t="shared" si="1"/>
        <v>82.445999999999998</v>
      </c>
    </row>
    <row r="40" spans="1:25">
      <c r="A40" s="3"/>
      <c r="B40" s="4" t="s">
        <v>75</v>
      </c>
      <c r="C40" s="10" t="s">
        <v>46</v>
      </c>
      <c r="D40">
        <v>97.75</v>
      </c>
      <c r="E40" t="s">
        <v>76</v>
      </c>
      <c r="F40" t="s">
        <v>41</v>
      </c>
      <c r="G40">
        <v>27</v>
      </c>
      <c r="H40" s="5" t="s">
        <v>70</v>
      </c>
      <c r="I40" s="6">
        <v>33044</v>
      </c>
      <c r="J40" t="s">
        <v>12</v>
      </c>
      <c r="O40" s="7">
        <v>137.5</v>
      </c>
      <c r="P40" s="7">
        <v>142.5</v>
      </c>
      <c r="Q40" s="7">
        <v>145</v>
      </c>
      <c r="W40" s="3">
        <f>SUM(M40,Q40,U40)</f>
        <v>145</v>
      </c>
      <c r="X40">
        <v>0.55969999999999998</v>
      </c>
      <c r="Y40" s="9">
        <f t="shared" si="1"/>
        <v>81.156499999999994</v>
      </c>
    </row>
    <row r="41" spans="1:25">
      <c r="A41" s="3"/>
      <c r="B41" s="4" t="s">
        <v>77</v>
      </c>
      <c r="C41" s="10" t="s">
        <v>46</v>
      </c>
      <c r="D41">
        <v>86.3</v>
      </c>
      <c r="E41" t="s">
        <v>52</v>
      </c>
      <c r="F41" t="s">
        <v>27</v>
      </c>
      <c r="G41">
        <v>16</v>
      </c>
      <c r="H41" s="5" t="s">
        <v>54</v>
      </c>
      <c r="I41" s="6">
        <v>36993</v>
      </c>
      <c r="J41" t="s">
        <v>12</v>
      </c>
      <c r="O41" s="7">
        <v>115</v>
      </c>
      <c r="P41" s="7">
        <v>120</v>
      </c>
      <c r="Q41" s="8">
        <v>125</v>
      </c>
      <c r="W41" s="3">
        <f>SUM(M41,P41,U41)</f>
        <v>120</v>
      </c>
      <c r="X41">
        <v>0.60089999999999999</v>
      </c>
      <c r="Y41" s="9">
        <f t="shared" si="1"/>
        <v>72.108000000000004</v>
      </c>
    </row>
    <row r="42" spans="1:25">
      <c r="A42" s="3"/>
      <c r="B42" s="4" t="s">
        <v>78</v>
      </c>
      <c r="C42" s="10" t="s">
        <v>46</v>
      </c>
      <c r="D42">
        <v>81.95</v>
      </c>
      <c r="E42" t="s">
        <v>52</v>
      </c>
      <c r="F42" t="s">
        <v>27</v>
      </c>
      <c r="G42">
        <v>24</v>
      </c>
      <c r="H42" s="5" t="s">
        <v>70</v>
      </c>
      <c r="I42" s="6">
        <v>34208</v>
      </c>
      <c r="J42" t="s">
        <v>12</v>
      </c>
      <c r="O42" s="7">
        <v>100</v>
      </c>
      <c r="P42" s="7">
        <v>110</v>
      </c>
      <c r="Q42" s="8">
        <v>130</v>
      </c>
      <c r="W42" s="3">
        <f>SUM(M42,P42,U42)</f>
        <v>110</v>
      </c>
      <c r="X42">
        <v>0.62190000000000001</v>
      </c>
      <c r="Y42" s="9">
        <f t="shared" si="1"/>
        <v>68.409000000000006</v>
      </c>
    </row>
    <row r="43" spans="1:25">
      <c r="A43" s="3"/>
      <c r="B43" s="4" t="s">
        <v>79</v>
      </c>
      <c r="C43" s="10" t="s">
        <v>46</v>
      </c>
      <c r="D43">
        <v>69.849999999999994</v>
      </c>
      <c r="E43" t="s">
        <v>57</v>
      </c>
      <c r="F43" t="s">
        <v>27</v>
      </c>
      <c r="G43">
        <v>17</v>
      </c>
      <c r="H43" s="5" t="s">
        <v>54</v>
      </c>
      <c r="I43" s="6">
        <v>36881</v>
      </c>
      <c r="J43" t="s">
        <v>12</v>
      </c>
      <c r="O43" s="7">
        <v>70</v>
      </c>
      <c r="P43" s="8">
        <v>80</v>
      </c>
      <c r="Q43" t="s">
        <v>35</v>
      </c>
      <c r="W43" s="3">
        <f>SUM(M43,O43,U43)</f>
        <v>70</v>
      </c>
      <c r="X43">
        <v>0.70479999999999998</v>
      </c>
      <c r="Y43" s="9">
        <f t="shared" si="1"/>
        <v>49.335999999999999</v>
      </c>
    </row>
    <row r="44" spans="1:25">
      <c r="A44" s="3"/>
      <c r="B44" s="10" t="s">
        <v>80</v>
      </c>
      <c r="C44" s="10" t="s">
        <v>46</v>
      </c>
      <c r="D44">
        <v>58.9</v>
      </c>
      <c r="E44" t="s">
        <v>47</v>
      </c>
      <c r="F44" t="s">
        <v>27</v>
      </c>
      <c r="G44">
        <v>14</v>
      </c>
      <c r="H44" s="5" t="s">
        <v>81</v>
      </c>
      <c r="I44" s="6">
        <v>37868</v>
      </c>
      <c r="J44" t="s">
        <v>12</v>
      </c>
      <c r="O44" s="7">
        <v>45</v>
      </c>
      <c r="P44" s="7">
        <v>50</v>
      </c>
      <c r="Q44" s="8">
        <v>52.5</v>
      </c>
      <c r="W44" s="3">
        <f>SUM(M44,P44,U44)</f>
        <v>50</v>
      </c>
      <c r="X44">
        <f>0.8286</f>
        <v>0.8286</v>
      </c>
      <c r="Y44" s="9">
        <f t="shared" si="1"/>
        <v>41.43</v>
      </c>
    </row>
    <row r="45" spans="1:25">
      <c r="A45" s="3"/>
      <c r="B45" s="4" t="s">
        <v>82</v>
      </c>
      <c r="C45" s="10" t="s">
        <v>46</v>
      </c>
      <c r="D45">
        <v>31.3</v>
      </c>
      <c r="E45" t="s">
        <v>47</v>
      </c>
      <c r="F45" t="s">
        <v>27</v>
      </c>
      <c r="G45">
        <v>11</v>
      </c>
      <c r="H45" s="5" t="s">
        <v>48</v>
      </c>
      <c r="I45" s="6">
        <v>38847</v>
      </c>
      <c r="J45" t="s">
        <v>12</v>
      </c>
      <c r="O45" s="18">
        <v>22.5</v>
      </c>
      <c r="P45" s="7">
        <v>25</v>
      </c>
      <c r="Q45" s="7">
        <v>27.5</v>
      </c>
      <c r="W45" s="3">
        <f>SUM(M45,Q45,U45)</f>
        <v>27.5</v>
      </c>
      <c r="X45">
        <v>0.31330000000000002</v>
      </c>
      <c r="Y45" s="9">
        <f t="shared" si="1"/>
        <v>8.6157500000000002</v>
      </c>
    </row>
    <row r="46" spans="1:25">
      <c r="A46" s="3"/>
      <c r="B46" s="19" t="s">
        <v>83</v>
      </c>
      <c r="C46" s="10"/>
      <c r="D46" s="10"/>
      <c r="E46" s="10"/>
      <c r="F46" s="10"/>
      <c r="G46" s="10"/>
      <c r="H46" s="16"/>
      <c r="I46" s="17"/>
      <c r="J46" s="10"/>
      <c r="K46" s="7"/>
      <c r="L46" s="7"/>
      <c r="M46" s="7"/>
      <c r="N46" s="10"/>
      <c r="O46" s="7"/>
      <c r="P46" s="7"/>
      <c r="Q46" s="8"/>
      <c r="R46" s="10"/>
      <c r="S46" s="7"/>
      <c r="T46" s="7"/>
      <c r="U46" s="7"/>
      <c r="W46" s="3"/>
      <c r="Y46" s="9"/>
    </row>
    <row r="47" spans="1:25">
      <c r="A47" s="3" t="s">
        <v>23</v>
      </c>
      <c r="B47" s="10" t="s">
        <v>84</v>
      </c>
      <c r="C47" s="10" t="s">
        <v>46</v>
      </c>
      <c r="D47">
        <v>65.05</v>
      </c>
      <c r="E47" t="s">
        <v>57</v>
      </c>
      <c r="G47">
        <v>14</v>
      </c>
      <c r="J47" t="s">
        <v>13</v>
      </c>
      <c r="P47" s="10"/>
      <c r="Q47" s="10"/>
      <c r="S47" s="7">
        <v>110</v>
      </c>
      <c r="T47" s="7">
        <v>120</v>
      </c>
      <c r="U47" s="7">
        <v>130</v>
      </c>
      <c r="W47" s="3">
        <f>SUM(M47,Q47,U47)</f>
        <v>130</v>
      </c>
      <c r="X47">
        <f>0.7503</f>
        <v>0.75029999999999997</v>
      </c>
      <c r="Y47" s="9">
        <f>W47*X47</f>
        <v>97.539000000000001</v>
      </c>
    </row>
    <row r="48" spans="1:25">
      <c r="A48" s="3" t="s">
        <v>30</v>
      </c>
      <c r="B48" s="10" t="s">
        <v>85</v>
      </c>
      <c r="C48" s="10" t="s">
        <v>46</v>
      </c>
      <c r="D48">
        <v>72.400000000000006</v>
      </c>
      <c r="E48" t="s">
        <v>57</v>
      </c>
      <c r="F48" t="s">
        <v>41</v>
      </c>
      <c r="G48">
        <v>15</v>
      </c>
      <c r="H48" s="5" t="s">
        <v>54</v>
      </c>
      <c r="I48" s="6">
        <v>37616</v>
      </c>
      <c r="J48" t="s">
        <v>13</v>
      </c>
      <c r="P48" s="10"/>
      <c r="Q48" s="10"/>
      <c r="S48" s="7">
        <v>125</v>
      </c>
      <c r="T48" s="7">
        <v>130</v>
      </c>
      <c r="U48" s="8">
        <v>135</v>
      </c>
      <c r="W48" s="3">
        <f>SUM(M48,Q48,T48)</f>
        <v>130</v>
      </c>
      <c r="X48">
        <f>0.6835</f>
        <v>0.6835</v>
      </c>
      <c r="Y48" s="9">
        <f>W48*X48</f>
        <v>88.855000000000004</v>
      </c>
    </row>
    <row r="49" spans="1:25">
      <c r="A49" s="3" t="s">
        <v>36</v>
      </c>
      <c r="B49" s="10" t="s">
        <v>86</v>
      </c>
      <c r="C49" s="10" t="s">
        <v>46</v>
      </c>
      <c r="D49">
        <v>72.75</v>
      </c>
      <c r="E49" t="s">
        <v>57</v>
      </c>
      <c r="F49" t="s">
        <v>27</v>
      </c>
      <c r="G49">
        <v>15</v>
      </c>
      <c r="H49" s="5" t="s">
        <v>54</v>
      </c>
      <c r="I49" s="6">
        <v>37417</v>
      </c>
      <c r="J49" t="s">
        <v>13</v>
      </c>
      <c r="P49" s="10"/>
      <c r="Q49" s="10"/>
      <c r="S49" s="7">
        <v>125</v>
      </c>
      <c r="T49" s="8">
        <v>130</v>
      </c>
      <c r="U49" s="8">
        <v>130</v>
      </c>
      <c r="W49" s="3">
        <f>SUM(M49,Q49,S49)</f>
        <v>125</v>
      </c>
      <c r="X49">
        <f>0.6805</f>
        <v>0.68049999999999999</v>
      </c>
      <c r="Y49" s="9">
        <f>W49*X49</f>
        <v>85.0625</v>
      </c>
    </row>
    <row r="50" spans="1:25">
      <c r="A50" s="3"/>
      <c r="B50" s="10" t="s">
        <v>87</v>
      </c>
      <c r="C50" s="10" t="s">
        <v>46</v>
      </c>
      <c r="D50">
        <v>83.7</v>
      </c>
      <c r="E50" t="s">
        <v>52</v>
      </c>
      <c r="F50" t="s">
        <v>27</v>
      </c>
      <c r="G50">
        <v>16</v>
      </c>
      <c r="H50" s="5" t="s">
        <v>54</v>
      </c>
      <c r="I50" s="6">
        <v>37099</v>
      </c>
      <c r="J50" t="s">
        <v>13</v>
      </c>
      <c r="P50" s="10"/>
      <c r="Q50" s="10"/>
      <c r="S50" s="7">
        <v>120</v>
      </c>
      <c r="T50" s="7">
        <v>130</v>
      </c>
      <c r="U50" s="8">
        <v>145</v>
      </c>
      <c r="W50" s="3">
        <f>SUM(M50,Q50,T50)</f>
        <v>130</v>
      </c>
      <c r="X50">
        <v>0.61319999999999997</v>
      </c>
      <c r="Y50" s="9">
        <f>W50*X50</f>
        <v>79.715999999999994</v>
      </c>
    </row>
    <row r="51" spans="1:25">
      <c r="A51" s="3"/>
      <c r="B51" s="10" t="s">
        <v>88</v>
      </c>
      <c r="C51" s="10" t="s">
        <v>46</v>
      </c>
      <c r="D51">
        <v>67.5</v>
      </c>
      <c r="E51" t="s">
        <v>57</v>
      </c>
      <c r="F51" t="s">
        <v>27</v>
      </c>
      <c r="G51">
        <v>12</v>
      </c>
      <c r="H51" s="5" t="s">
        <v>48</v>
      </c>
      <c r="I51" s="6">
        <v>38422</v>
      </c>
      <c r="J51" t="s">
        <v>13</v>
      </c>
      <c r="P51" s="10"/>
      <c r="Q51" s="10"/>
      <c r="S51" s="7">
        <v>80</v>
      </c>
      <c r="T51" s="7">
        <v>90</v>
      </c>
      <c r="U51" s="7">
        <v>100</v>
      </c>
      <c r="W51" s="3">
        <f>SUM(M51,Q51,U51)</f>
        <v>100</v>
      </c>
      <c r="X51">
        <f>0.7258</f>
        <v>0.7258</v>
      </c>
      <c r="Y51" s="9">
        <f>W51*X51</f>
        <v>72.58</v>
      </c>
    </row>
    <row r="80" spans="16:17">
      <c r="P80" s="10"/>
      <c r="Q80" s="10"/>
    </row>
    <row r="81" spans="16:17">
      <c r="P81" s="10"/>
      <c r="Q81" s="10"/>
    </row>
    <row r="82" spans="16:17">
      <c r="P82" s="10"/>
      <c r="Q82" s="10"/>
    </row>
    <row r="83" spans="16:17">
      <c r="P83" s="10"/>
      <c r="Q83" s="10"/>
    </row>
    <row r="84" spans="16:17">
      <c r="P84" s="10"/>
      <c r="Q84" s="10"/>
    </row>
    <row r="85" spans="16:17">
      <c r="P85" s="10"/>
      <c r="Q85" s="10"/>
    </row>
  </sheetData>
  <mergeCells count="18">
    <mergeCell ref="A16:Y16"/>
    <mergeCell ref="G3:G4"/>
    <mergeCell ref="H3:H4"/>
    <mergeCell ref="I3:I4"/>
    <mergeCell ref="J3:J4"/>
    <mergeCell ref="K3:N3"/>
    <mergeCell ref="O3:R3"/>
    <mergeCell ref="A3:A4"/>
    <mergeCell ref="B3:B4"/>
    <mergeCell ref="C3:C4"/>
    <mergeCell ref="D3:D4"/>
    <mergeCell ref="E3:E4"/>
    <mergeCell ref="F3:F4"/>
    <mergeCell ref="S3:V3"/>
    <mergeCell ref="W3:W4"/>
    <mergeCell ref="X3:X4"/>
    <mergeCell ref="Y3:Y4"/>
    <mergeCell ref="A5:Y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ЗАО Уралэнерго-Союз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</cp:lastModifiedBy>
  <dcterms:created xsi:type="dcterms:W3CDTF">2018-02-23T12:36:04Z</dcterms:created>
  <dcterms:modified xsi:type="dcterms:W3CDTF">2018-02-28T17:16:52Z</dcterms:modified>
</cp:coreProperties>
</file>