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/>
  </bookViews>
  <sheets>
    <sheet name="ЖИМ ЛЕЖА" sheetId="7" r:id="rId1"/>
    <sheet name="Шварц для мужчин" sheetId="1" r:id="rId2"/>
    <sheet name="Мэлоун для женщин" sheetId="3" r:id="rId3"/>
    <sheet name="возрастной коэф" sheetId="4" r:id="rId4"/>
    <sheet name="ЛЮБИТЕЛИ ЖЕНЩИНЫ" sheetId="5" r:id="rId5"/>
  </sheets>
  <calcPr calcId="162913" refMode="R1C1"/>
</workbook>
</file>

<file path=xl/calcChain.xml><?xml version="1.0" encoding="utf-8"?>
<calcChain xmlns="http://schemas.openxmlformats.org/spreadsheetml/2006/main">
  <c r="Q14" i="7" l="1"/>
  <c r="L14" i="7"/>
  <c r="F14" i="7"/>
  <c r="H14" i="7" s="1"/>
  <c r="C14" i="7"/>
  <c r="Q8" i="7"/>
  <c r="L8" i="7"/>
  <c r="F8" i="7"/>
  <c r="H8" i="7" s="1"/>
  <c r="C8" i="7"/>
  <c r="Q15" i="7"/>
  <c r="L15" i="7"/>
  <c r="F15" i="7"/>
  <c r="G15" i="7" s="1"/>
  <c r="C15" i="7"/>
  <c r="Q12" i="7"/>
  <c r="L12" i="7"/>
  <c r="F12" i="7"/>
  <c r="G12" i="7" s="1"/>
  <c r="C12" i="7"/>
  <c r="Q11" i="7"/>
  <c r="L11" i="7"/>
  <c r="F11" i="7"/>
  <c r="G11" i="7" s="1"/>
  <c r="C11" i="7"/>
  <c r="F24" i="7"/>
  <c r="H24" i="7" s="1"/>
  <c r="F25" i="7"/>
  <c r="F23" i="7"/>
  <c r="F26" i="7"/>
  <c r="H26" i="7" s="1"/>
  <c r="F27" i="7"/>
  <c r="H27" i="7" s="1"/>
  <c r="F22" i="7"/>
  <c r="H20" i="7"/>
  <c r="F17" i="7"/>
  <c r="H17" i="7" s="1"/>
  <c r="F18" i="7"/>
  <c r="H18" i="7" s="1"/>
  <c r="F19" i="7"/>
  <c r="F9" i="7"/>
  <c r="H9" i="7" s="1"/>
  <c r="F10" i="7"/>
  <c r="H10" i="7" s="1"/>
  <c r="F13" i="7"/>
  <c r="H13" i="7" s="1"/>
  <c r="F7" i="7"/>
  <c r="H7" i="7" s="1"/>
  <c r="H15" i="7" l="1"/>
  <c r="G14" i="7"/>
  <c r="R14" i="7" s="1"/>
  <c r="G8" i="7"/>
  <c r="R8" i="7" s="1"/>
  <c r="H12" i="7"/>
  <c r="H11" i="7"/>
  <c r="R15" i="7"/>
  <c r="R12" i="7"/>
  <c r="R11" i="7"/>
  <c r="C13" i="7"/>
  <c r="C10" i="7"/>
  <c r="C9" i="7"/>
  <c r="C7" i="7"/>
  <c r="H22" i="7" l="1"/>
  <c r="H23" i="7"/>
  <c r="G18" i="7"/>
  <c r="G13" i="7"/>
  <c r="G10" i="7"/>
  <c r="L23" i="7"/>
  <c r="L24" i="7"/>
  <c r="L20" i="7"/>
  <c r="L27" i="7"/>
  <c r="L18" i="7"/>
  <c r="L26" i="7"/>
  <c r="L25" i="7"/>
  <c r="L19" i="7"/>
  <c r="L22" i="7"/>
  <c r="L17" i="7"/>
  <c r="Q9" i="7"/>
  <c r="Q10" i="7"/>
  <c r="Q13" i="7"/>
  <c r="Q26" i="7"/>
  <c r="Q18" i="7"/>
  <c r="Q27" i="7"/>
  <c r="Q20" i="7"/>
  <c r="Q24" i="7"/>
  <c r="Q23" i="7"/>
  <c r="Q25" i="7"/>
  <c r="Q19" i="7"/>
  <c r="Q22" i="7"/>
  <c r="Q17" i="7"/>
  <c r="Q7" i="7"/>
  <c r="C17" i="7"/>
  <c r="C22" i="7"/>
  <c r="C19" i="7"/>
  <c r="C25" i="7"/>
  <c r="C23" i="7"/>
  <c r="C24" i="7"/>
  <c r="C20" i="7"/>
  <c r="C27" i="7"/>
  <c r="C18" i="7"/>
  <c r="C26" i="7"/>
  <c r="L13" i="7"/>
  <c r="L10" i="7"/>
  <c r="L9" i="7"/>
  <c r="L7" i="7"/>
  <c r="G20" i="7" l="1"/>
  <c r="R20" i="7" s="1"/>
  <c r="G19" i="7"/>
  <c r="H19" i="7"/>
  <c r="G25" i="7"/>
  <c r="R25" i="7" s="1"/>
  <c r="G27" i="7"/>
  <c r="R27" i="7" s="1"/>
  <c r="R19" i="7"/>
  <c r="R10" i="7"/>
  <c r="R13" i="7"/>
  <c r="R18" i="7"/>
  <c r="G23" i="7"/>
  <c r="R23" i="7" s="1"/>
  <c r="G17" i="7"/>
  <c r="R17" i="7" s="1"/>
  <c r="G9" i="7"/>
  <c r="R9" i="7" s="1"/>
  <c r="G7" i="7"/>
  <c r="R7" i="7" s="1"/>
  <c r="G26" i="7"/>
  <c r="R26" i="7" s="1"/>
  <c r="G24" i="7"/>
  <c r="R24" i="7" s="1"/>
  <c r="G22" i="7"/>
  <c r="R22" i="7" s="1"/>
  <c r="Y14" i="5"/>
  <c r="C41" i="5"/>
  <c r="F41" i="5"/>
  <c r="H41" i="5" s="1"/>
  <c r="L41" i="5"/>
  <c r="Y41" i="5"/>
  <c r="C26" i="5"/>
  <c r="F26" i="5"/>
  <c r="H26" i="5" s="1"/>
  <c r="L26" i="5"/>
  <c r="Y26" i="5"/>
  <c r="C37" i="5"/>
  <c r="F37" i="5"/>
  <c r="G37" i="5" s="1"/>
  <c r="L37" i="5"/>
  <c r="Y37" i="5"/>
  <c r="C18" i="5"/>
  <c r="F18" i="5"/>
  <c r="G18" i="5" s="1"/>
  <c r="L18" i="5"/>
  <c r="Y18" i="5"/>
  <c r="C5" i="5"/>
  <c r="F5" i="5"/>
  <c r="H5" i="5" s="1"/>
  <c r="L5" i="5"/>
  <c r="Y5" i="5"/>
  <c r="C29" i="5"/>
  <c r="F29" i="5"/>
  <c r="H29" i="5" s="1"/>
  <c r="L29" i="5"/>
  <c r="Y29" i="5"/>
  <c r="C40" i="5"/>
  <c r="F40" i="5"/>
  <c r="G40" i="5" s="1"/>
  <c r="L40" i="5"/>
  <c r="Y40" i="5"/>
  <c r="C33" i="5"/>
  <c r="F33" i="5"/>
  <c r="G33" i="5" s="1"/>
  <c r="L33" i="5"/>
  <c r="Y33" i="5"/>
  <c r="C6" i="5"/>
  <c r="F6" i="5"/>
  <c r="H6" i="5" s="1"/>
  <c r="L6" i="5"/>
  <c r="Y6" i="5"/>
  <c r="C22" i="5"/>
  <c r="F22" i="5"/>
  <c r="H22" i="5" s="1"/>
  <c r="L22" i="5"/>
  <c r="Y22" i="5"/>
  <c r="C10" i="5"/>
  <c r="F10" i="5"/>
  <c r="H10" i="5" s="1"/>
  <c r="L10" i="5"/>
  <c r="Y10" i="5"/>
  <c r="C7" i="5"/>
  <c r="F7" i="5"/>
  <c r="H7" i="5" s="1"/>
  <c r="L7" i="5"/>
  <c r="Y7" i="5"/>
  <c r="C27" i="5"/>
  <c r="F27" i="5"/>
  <c r="H27" i="5" s="1"/>
  <c r="L27" i="5"/>
  <c r="Y27" i="5"/>
  <c r="C24" i="5"/>
  <c r="F24" i="5"/>
  <c r="H24" i="5" s="1"/>
  <c r="L24" i="5"/>
  <c r="Y24" i="5"/>
  <c r="C9" i="5"/>
  <c r="F9" i="5"/>
  <c r="G9" i="5" s="1"/>
  <c r="L9" i="5"/>
  <c r="Y9" i="5"/>
  <c r="C11" i="5"/>
  <c r="F11" i="5"/>
  <c r="H11" i="5" s="1"/>
  <c r="L11" i="5"/>
  <c r="Y11" i="5"/>
  <c r="C36" i="5"/>
  <c r="F36" i="5"/>
  <c r="H36" i="5" s="1"/>
  <c r="L36" i="5"/>
  <c r="Y36" i="5"/>
  <c r="C30" i="5"/>
  <c r="F30" i="5"/>
  <c r="H30" i="5" s="1"/>
  <c r="L30" i="5"/>
  <c r="Y30" i="5"/>
  <c r="C38" i="5"/>
  <c r="F38" i="5"/>
  <c r="H38" i="5" s="1"/>
  <c r="L38" i="5"/>
  <c r="Y38" i="5"/>
  <c r="C3" i="5"/>
  <c r="F3" i="5"/>
  <c r="H3" i="5" s="1"/>
  <c r="L3" i="5"/>
  <c r="Y3" i="5"/>
  <c r="C4" i="5"/>
  <c r="F4" i="5"/>
  <c r="H4" i="5" s="1"/>
  <c r="L4" i="5"/>
  <c r="Y4" i="5"/>
  <c r="C31" i="5"/>
  <c r="F31" i="5"/>
  <c r="H31" i="5" s="1"/>
  <c r="L31" i="5"/>
  <c r="Y31" i="5"/>
  <c r="C8" i="5"/>
  <c r="F8" i="5"/>
  <c r="H8" i="5" s="1"/>
  <c r="L8" i="5"/>
  <c r="Y8" i="5"/>
  <c r="C12" i="5"/>
  <c r="F12" i="5"/>
  <c r="H12" i="5" s="1"/>
  <c r="L12" i="5"/>
  <c r="Y12" i="5"/>
  <c r="C25" i="5"/>
  <c r="F25" i="5"/>
  <c r="H25" i="5" s="1"/>
  <c r="L25" i="5"/>
  <c r="Y25" i="5"/>
  <c r="C23" i="5"/>
  <c r="F23" i="5"/>
  <c r="H23" i="5" s="1"/>
  <c r="L23" i="5"/>
  <c r="Y23" i="5"/>
  <c r="C19" i="5"/>
  <c r="F19" i="5"/>
  <c r="H19" i="5" s="1"/>
  <c r="L19" i="5"/>
  <c r="Y19" i="5"/>
  <c r="C20" i="5"/>
  <c r="F20" i="5"/>
  <c r="H20" i="5" s="1"/>
  <c r="L20" i="5"/>
  <c r="Y20" i="5"/>
  <c r="C15" i="5"/>
  <c r="F15" i="5"/>
  <c r="H15" i="5" s="1"/>
  <c r="L15" i="5"/>
  <c r="Y15" i="5"/>
  <c r="C32" i="5"/>
  <c r="F32" i="5"/>
  <c r="G32" i="5" s="1"/>
  <c r="L32" i="5"/>
  <c r="Y32" i="5"/>
  <c r="C13" i="5"/>
  <c r="F13" i="5"/>
  <c r="H13" i="5" s="1"/>
  <c r="L13" i="5"/>
  <c r="Y13" i="5"/>
  <c r="C17" i="5"/>
  <c r="F17" i="5"/>
  <c r="G17" i="5" s="1"/>
  <c r="L17" i="5"/>
  <c r="Y17" i="5"/>
  <c r="C21" i="5"/>
  <c r="F21" i="5"/>
  <c r="G21" i="5" s="1"/>
  <c r="L21" i="5"/>
  <c r="Y21" i="5"/>
  <c r="C28" i="5"/>
  <c r="F28" i="5"/>
  <c r="H28" i="5" s="1"/>
  <c r="L28" i="5"/>
  <c r="Y28" i="5"/>
  <c r="C39" i="5"/>
  <c r="F39" i="5"/>
  <c r="H39" i="5" s="1"/>
  <c r="L39" i="5"/>
  <c r="Y39" i="5"/>
  <c r="C16" i="5"/>
  <c r="F16" i="5"/>
  <c r="H16" i="5" s="1"/>
  <c r="L16" i="5"/>
  <c r="Y16" i="5"/>
  <c r="C35" i="5"/>
  <c r="F35" i="5"/>
  <c r="H35" i="5" s="1"/>
  <c r="L35" i="5"/>
  <c r="Y35" i="5"/>
  <c r="C42" i="5"/>
  <c r="F42" i="5"/>
  <c r="H42" i="5" s="1"/>
  <c r="L42" i="5"/>
  <c r="Y42" i="5"/>
  <c r="C43" i="5"/>
  <c r="F43" i="5"/>
  <c r="H43" i="5" s="1"/>
  <c r="L43" i="5"/>
  <c r="Y43" i="5"/>
  <c r="C44" i="5"/>
  <c r="F44" i="5"/>
  <c r="H44" i="5" s="1"/>
  <c r="L44" i="5"/>
  <c r="Y44" i="5"/>
  <c r="C45" i="5"/>
  <c r="F45" i="5"/>
  <c r="H45" i="5" s="1"/>
  <c r="L45" i="5"/>
  <c r="Y45" i="5"/>
  <c r="C46" i="5"/>
  <c r="F46" i="5"/>
  <c r="H46" i="5" s="1"/>
  <c r="L46" i="5"/>
  <c r="Y46" i="5"/>
  <c r="C47" i="5"/>
  <c r="F47" i="5"/>
  <c r="G47" i="5" s="1"/>
  <c r="L47" i="5"/>
  <c r="Y47" i="5"/>
  <c r="C48" i="5"/>
  <c r="F48" i="5"/>
  <c r="H48" i="5" s="1"/>
  <c r="L48" i="5"/>
  <c r="Y48" i="5"/>
  <c r="C49" i="5"/>
  <c r="F49" i="5"/>
  <c r="H49" i="5" s="1"/>
  <c r="L49" i="5"/>
  <c r="Y49" i="5"/>
  <c r="C50" i="5"/>
  <c r="F50" i="5"/>
  <c r="G50" i="5" s="1"/>
  <c r="L50" i="5"/>
  <c r="Y50" i="5"/>
  <c r="C51" i="5"/>
  <c r="F51" i="5"/>
  <c r="H51" i="5" s="1"/>
  <c r="L51" i="5"/>
  <c r="Y51" i="5"/>
  <c r="C52" i="5"/>
  <c r="F52" i="5"/>
  <c r="H52" i="5" s="1"/>
  <c r="L52" i="5"/>
  <c r="Y52" i="5"/>
  <c r="C53" i="5"/>
  <c r="F53" i="5"/>
  <c r="H53" i="5" s="1"/>
  <c r="L53" i="5"/>
  <c r="Y53" i="5"/>
  <c r="C54" i="5"/>
  <c r="F54" i="5"/>
  <c r="H54" i="5" s="1"/>
  <c r="L54" i="5"/>
  <c r="Y54" i="5"/>
  <c r="C55" i="5"/>
  <c r="F55" i="5"/>
  <c r="H55" i="5" s="1"/>
  <c r="L55" i="5"/>
  <c r="Y55" i="5"/>
  <c r="C56" i="5"/>
  <c r="F56" i="5"/>
  <c r="H56" i="5" s="1"/>
  <c r="L56" i="5"/>
  <c r="Y56" i="5"/>
  <c r="C57" i="5"/>
  <c r="F57" i="5"/>
  <c r="H57" i="5" s="1"/>
  <c r="L57" i="5"/>
  <c r="Y57" i="5"/>
  <c r="C58" i="5"/>
  <c r="F58" i="5"/>
  <c r="G58" i="5" s="1"/>
  <c r="L58" i="5"/>
  <c r="Y58" i="5"/>
  <c r="C59" i="5"/>
  <c r="F59" i="5"/>
  <c r="H59" i="5" s="1"/>
  <c r="L59" i="5"/>
  <c r="Y59" i="5"/>
  <c r="C60" i="5"/>
  <c r="F60" i="5"/>
  <c r="H60" i="5" s="1"/>
  <c r="L60" i="5"/>
  <c r="Y60" i="5"/>
  <c r="C61" i="5"/>
  <c r="F61" i="5"/>
  <c r="H61" i="5" s="1"/>
  <c r="L61" i="5"/>
  <c r="Y61" i="5"/>
  <c r="C62" i="5"/>
  <c r="F62" i="5"/>
  <c r="G62" i="5" s="1"/>
  <c r="L62" i="5"/>
  <c r="Y62" i="5"/>
  <c r="C63" i="5"/>
  <c r="F63" i="5"/>
  <c r="H63" i="5" s="1"/>
  <c r="L63" i="5"/>
  <c r="Y63" i="5"/>
  <c r="C64" i="5"/>
  <c r="F64" i="5"/>
  <c r="H64" i="5" s="1"/>
  <c r="L64" i="5"/>
  <c r="Y64" i="5"/>
  <c r="C65" i="5"/>
  <c r="F65" i="5"/>
  <c r="H65" i="5" s="1"/>
  <c r="L65" i="5"/>
  <c r="Y65" i="5"/>
  <c r="C66" i="5"/>
  <c r="F66" i="5"/>
  <c r="H66" i="5" s="1"/>
  <c r="L66" i="5"/>
  <c r="Y66" i="5"/>
  <c r="C67" i="5"/>
  <c r="F67" i="5"/>
  <c r="H67" i="5" s="1"/>
  <c r="L67" i="5"/>
  <c r="Y67" i="5"/>
  <c r="C68" i="5"/>
  <c r="F68" i="5"/>
  <c r="H68" i="5" s="1"/>
  <c r="L68" i="5"/>
  <c r="Y68" i="5"/>
  <c r="C69" i="5"/>
  <c r="F69" i="5"/>
  <c r="H69" i="5" s="1"/>
  <c r="L69" i="5"/>
  <c r="Y69" i="5"/>
  <c r="C70" i="5"/>
  <c r="F70" i="5"/>
  <c r="H70" i="5" s="1"/>
  <c r="L70" i="5"/>
  <c r="Y70" i="5"/>
  <c r="C71" i="5"/>
  <c r="F71" i="5"/>
  <c r="G71" i="5" s="1"/>
  <c r="H71" i="5"/>
  <c r="L71" i="5"/>
  <c r="Y71" i="5"/>
  <c r="C72" i="5"/>
  <c r="F72" i="5"/>
  <c r="H72" i="5" s="1"/>
  <c r="L72" i="5"/>
  <c r="Y72" i="5"/>
  <c r="C73" i="5"/>
  <c r="F73" i="5"/>
  <c r="H73" i="5" s="1"/>
  <c r="L73" i="5"/>
  <c r="Y73" i="5"/>
  <c r="C74" i="5"/>
  <c r="F74" i="5"/>
  <c r="H74" i="5" s="1"/>
  <c r="L74" i="5"/>
  <c r="Y74" i="5"/>
  <c r="C75" i="5"/>
  <c r="F75" i="5"/>
  <c r="H75" i="5" s="1"/>
  <c r="L75" i="5"/>
  <c r="Y75" i="5"/>
  <c r="C76" i="5"/>
  <c r="F76" i="5"/>
  <c r="H76" i="5" s="1"/>
  <c r="L76" i="5"/>
  <c r="Y76" i="5"/>
  <c r="C77" i="5"/>
  <c r="F77" i="5"/>
  <c r="H77" i="5" s="1"/>
  <c r="L77" i="5"/>
  <c r="Y77" i="5"/>
  <c r="C78" i="5"/>
  <c r="F78" i="5"/>
  <c r="G78" i="5" s="1"/>
  <c r="L78" i="5"/>
  <c r="Y78" i="5"/>
  <c r="C79" i="5"/>
  <c r="F79" i="5"/>
  <c r="H79" i="5" s="1"/>
  <c r="L79" i="5"/>
  <c r="Y79" i="5"/>
  <c r="C80" i="5"/>
  <c r="F80" i="5"/>
  <c r="H80" i="5" s="1"/>
  <c r="L80" i="5"/>
  <c r="Y80" i="5"/>
  <c r="C81" i="5"/>
  <c r="F81" i="5"/>
  <c r="H81" i="5" s="1"/>
  <c r="L81" i="5"/>
  <c r="Y81" i="5"/>
  <c r="C82" i="5"/>
  <c r="F82" i="5"/>
  <c r="H82" i="5" s="1"/>
  <c r="L82" i="5"/>
  <c r="Y82" i="5"/>
  <c r="C83" i="5"/>
  <c r="F83" i="5"/>
  <c r="G83" i="5" s="1"/>
  <c r="L83" i="5"/>
  <c r="Y83" i="5"/>
  <c r="C84" i="5"/>
  <c r="F84" i="5"/>
  <c r="H84" i="5" s="1"/>
  <c r="L84" i="5"/>
  <c r="Y84" i="5"/>
  <c r="C85" i="5"/>
  <c r="F85" i="5"/>
  <c r="H85" i="5" s="1"/>
  <c r="L85" i="5"/>
  <c r="Y85" i="5"/>
  <c r="C86" i="5"/>
  <c r="F86" i="5"/>
  <c r="H86" i="5" s="1"/>
  <c r="L86" i="5"/>
  <c r="Y86" i="5"/>
  <c r="C87" i="5"/>
  <c r="F87" i="5"/>
  <c r="H87" i="5" s="1"/>
  <c r="L87" i="5"/>
  <c r="Y87" i="5"/>
  <c r="C88" i="5"/>
  <c r="F88" i="5"/>
  <c r="H88" i="5" s="1"/>
  <c r="L88" i="5"/>
  <c r="Y88" i="5"/>
  <c r="C89" i="5"/>
  <c r="F89" i="5"/>
  <c r="H89" i="5" s="1"/>
  <c r="L89" i="5"/>
  <c r="Y89" i="5"/>
  <c r="C90" i="5"/>
  <c r="F90" i="5"/>
  <c r="G90" i="5" s="1"/>
  <c r="L90" i="5"/>
  <c r="Y90" i="5"/>
  <c r="C91" i="5"/>
  <c r="F91" i="5"/>
  <c r="G91" i="5" s="1"/>
  <c r="L91" i="5"/>
  <c r="Y91" i="5"/>
  <c r="C92" i="5"/>
  <c r="F92" i="5"/>
  <c r="H92" i="5" s="1"/>
  <c r="L92" i="5"/>
  <c r="Y92" i="5"/>
  <c r="C93" i="5"/>
  <c r="F93" i="5"/>
  <c r="H93" i="5" s="1"/>
  <c r="L93" i="5"/>
  <c r="Y93" i="5"/>
  <c r="C94" i="5"/>
  <c r="F94" i="5"/>
  <c r="G94" i="5" s="1"/>
  <c r="L94" i="5"/>
  <c r="Y94" i="5"/>
  <c r="C95" i="5"/>
  <c r="F95" i="5"/>
  <c r="H95" i="5" s="1"/>
  <c r="L95" i="5"/>
  <c r="Y95" i="5"/>
  <c r="C96" i="5"/>
  <c r="F96" i="5"/>
  <c r="H96" i="5" s="1"/>
  <c r="L96" i="5"/>
  <c r="Y96" i="5"/>
  <c r="C97" i="5"/>
  <c r="F97" i="5"/>
  <c r="H97" i="5" s="1"/>
  <c r="L97" i="5"/>
  <c r="Y97" i="5"/>
  <c r="C98" i="5"/>
  <c r="F98" i="5"/>
  <c r="H98" i="5" s="1"/>
  <c r="L98" i="5"/>
  <c r="Y98" i="5"/>
  <c r="C99" i="5"/>
  <c r="F99" i="5"/>
  <c r="H99" i="5" s="1"/>
  <c r="L99" i="5"/>
  <c r="Y99" i="5"/>
  <c r="C100" i="5"/>
  <c r="F100" i="5"/>
  <c r="H100" i="5" s="1"/>
  <c r="L100" i="5"/>
  <c r="Y100" i="5"/>
  <c r="C101" i="5"/>
  <c r="F101" i="5"/>
  <c r="H101" i="5" s="1"/>
  <c r="L101" i="5"/>
  <c r="Y101" i="5"/>
  <c r="C102" i="5"/>
  <c r="F102" i="5"/>
  <c r="H102" i="5" s="1"/>
  <c r="L102" i="5"/>
  <c r="Y102" i="5"/>
  <c r="C103" i="5"/>
  <c r="F103" i="5"/>
  <c r="H103" i="5" s="1"/>
  <c r="L103" i="5"/>
  <c r="Y103" i="5"/>
  <c r="C104" i="5"/>
  <c r="F104" i="5"/>
  <c r="H104" i="5" s="1"/>
  <c r="L104" i="5"/>
  <c r="Y104" i="5"/>
  <c r="C105" i="5"/>
  <c r="F105" i="5"/>
  <c r="H105" i="5" s="1"/>
  <c r="L105" i="5"/>
  <c r="Y105" i="5"/>
  <c r="C106" i="5"/>
  <c r="F106" i="5"/>
  <c r="H106" i="5" s="1"/>
  <c r="L106" i="5"/>
  <c r="Y106" i="5"/>
  <c r="C107" i="5"/>
  <c r="F107" i="5"/>
  <c r="G107" i="5" s="1"/>
  <c r="L107" i="5"/>
  <c r="Y107" i="5"/>
  <c r="C108" i="5"/>
  <c r="F108" i="5"/>
  <c r="H108" i="5" s="1"/>
  <c r="L108" i="5"/>
  <c r="Y108" i="5"/>
  <c r="C109" i="5"/>
  <c r="F109" i="5"/>
  <c r="H109" i="5" s="1"/>
  <c r="L109" i="5"/>
  <c r="Y109" i="5"/>
  <c r="C110" i="5"/>
  <c r="F110" i="5"/>
  <c r="G110" i="5" s="1"/>
  <c r="L110" i="5"/>
  <c r="Y110" i="5"/>
  <c r="C111" i="5"/>
  <c r="F111" i="5"/>
  <c r="H111" i="5" s="1"/>
  <c r="L111" i="5"/>
  <c r="Y111" i="5"/>
  <c r="C112" i="5"/>
  <c r="F112" i="5"/>
  <c r="H112" i="5" s="1"/>
  <c r="L112" i="5"/>
  <c r="Y112" i="5"/>
  <c r="C113" i="5"/>
  <c r="F113" i="5"/>
  <c r="H113" i="5" s="1"/>
  <c r="L113" i="5"/>
  <c r="Y113" i="5"/>
  <c r="C114" i="5"/>
  <c r="F114" i="5"/>
  <c r="H114" i="5" s="1"/>
  <c r="L114" i="5"/>
  <c r="Y114" i="5"/>
  <c r="C115" i="5"/>
  <c r="F115" i="5"/>
  <c r="G115" i="5" s="1"/>
  <c r="L115" i="5"/>
  <c r="Y115" i="5"/>
  <c r="C116" i="5"/>
  <c r="F116" i="5"/>
  <c r="H116" i="5" s="1"/>
  <c r="L116" i="5"/>
  <c r="Y116" i="5"/>
  <c r="C117" i="5"/>
  <c r="F117" i="5"/>
  <c r="H117" i="5" s="1"/>
  <c r="L117" i="5"/>
  <c r="Y117" i="5"/>
  <c r="C118" i="5"/>
  <c r="F118" i="5"/>
  <c r="H118" i="5" s="1"/>
  <c r="L118" i="5"/>
  <c r="Y118" i="5"/>
  <c r="C119" i="5"/>
  <c r="F119" i="5"/>
  <c r="H119" i="5" s="1"/>
  <c r="L119" i="5"/>
  <c r="Y119" i="5"/>
  <c r="C120" i="5"/>
  <c r="F120" i="5"/>
  <c r="H120" i="5" s="1"/>
  <c r="L120" i="5"/>
  <c r="Y120" i="5"/>
  <c r="C121" i="5"/>
  <c r="F121" i="5"/>
  <c r="H121" i="5" s="1"/>
  <c r="L121" i="5"/>
  <c r="Y121" i="5"/>
  <c r="C122" i="5"/>
  <c r="F122" i="5"/>
  <c r="G122" i="5" s="1"/>
  <c r="L122" i="5"/>
  <c r="Y122" i="5"/>
  <c r="C123" i="5"/>
  <c r="F123" i="5"/>
  <c r="G123" i="5" s="1"/>
  <c r="L123" i="5"/>
  <c r="Y123" i="5"/>
  <c r="C124" i="5"/>
  <c r="F124" i="5"/>
  <c r="H124" i="5" s="1"/>
  <c r="L124" i="5"/>
  <c r="Y124" i="5"/>
  <c r="C125" i="5"/>
  <c r="F125" i="5"/>
  <c r="H125" i="5" s="1"/>
  <c r="L125" i="5"/>
  <c r="Y125" i="5"/>
  <c r="C126" i="5"/>
  <c r="F126" i="5"/>
  <c r="H126" i="5" s="1"/>
  <c r="L126" i="5"/>
  <c r="Y126" i="5"/>
  <c r="C127" i="5"/>
  <c r="F127" i="5"/>
  <c r="H127" i="5" s="1"/>
  <c r="L127" i="5"/>
  <c r="Y127" i="5"/>
  <c r="C128" i="5"/>
  <c r="F128" i="5"/>
  <c r="H128" i="5" s="1"/>
  <c r="L128" i="5"/>
  <c r="Y128" i="5"/>
  <c r="C129" i="5"/>
  <c r="F129" i="5"/>
  <c r="H129" i="5" s="1"/>
  <c r="L129" i="5"/>
  <c r="Y129" i="5"/>
  <c r="C130" i="5"/>
  <c r="F130" i="5"/>
  <c r="G130" i="5" s="1"/>
  <c r="L130" i="5"/>
  <c r="Y130" i="5"/>
  <c r="C131" i="5"/>
  <c r="F131" i="5"/>
  <c r="H131" i="5" s="1"/>
  <c r="L131" i="5"/>
  <c r="Y131" i="5"/>
  <c r="C132" i="5"/>
  <c r="F132" i="5"/>
  <c r="H132" i="5" s="1"/>
  <c r="L132" i="5"/>
  <c r="Y132" i="5"/>
  <c r="C133" i="5"/>
  <c r="F133" i="5"/>
  <c r="H133" i="5" s="1"/>
  <c r="L133" i="5"/>
  <c r="Y133" i="5"/>
  <c r="C134" i="5"/>
  <c r="F134" i="5"/>
  <c r="H134" i="5" s="1"/>
  <c r="L134" i="5"/>
  <c r="Y134" i="5"/>
  <c r="C135" i="5"/>
  <c r="F135" i="5"/>
  <c r="G135" i="5" s="1"/>
  <c r="L135" i="5"/>
  <c r="Y135" i="5"/>
  <c r="C136" i="5"/>
  <c r="F136" i="5"/>
  <c r="H136" i="5" s="1"/>
  <c r="L136" i="5"/>
  <c r="Y136" i="5"/>
  <c r="C137" i="5"/>
  <c r="F137" i="5"/>
  <c r="H137" i="5" s="1"/>
  <c r="L137" i="5"/>
  <c r="Y137" i="5"/>
  <c r="C138" i="5"/>
  <c r="F138" i="5"/>
  <c r="H138" i="5" s="1"/>
  <c r="L138" i="5"/>
  <c r="Y138" i="5"/>
  <c r="C139" i="5"/>
  <c r="F139" i="5"/>
  <c r="H139" i="5" s="1"/>
  <c r="L139" i="5"/>
  <c r="Y139" i="5"/>
  <c r="C140" i="5"/>
  <c r="F140" i="5"/>
  <c r="H140" i="5" s="1"/>
  <c r="L140" i="5"/>
  <c r="Y140" i="5"/>
  <c r="C141" i="5"/>
  <c r="F141" i="5"/>
  <c r="H141" i="5" s="1"/>
  <c r="L141" i="5"/>
  <c r="Y141" i="5"/>
  <c r="C142" i="5"/>
  <c r="F142" i="5"/>
  <c r="H142" i="5" s="1"/>
  <c r="L142" i="5"/>
  <c r="Y142" i="5"/>
  <c r="C143" i="5"/>
  <c r="F143" i="5"/>
  <c r="H143" i="5" s="1"/>
  <c r="L143" i="5"/>
  <c r="Y143" i="5"/>
  <c r="C144" i="5"/>
  <c r="F144" i="5"/>
  <c r="H144" i="5" s="1"/>
  <c r="L144" i="5"/>
  <c r="Y144" i="5"/>
  <c r="C145" i="5"/>
  <c r="F145" i="5"/>
  <c r="H145" i="5" s="1"/>
  <c r="L145" i="5"/>
  <c r="Y145" i="5"/>
  <c r="C146" i="5"/>
  <c r="F146" i="5"/>
  <c r="G146" i="5" s="1"/>
  <c r="L146" i="5"/>
  <c r="Y146" i="5"/>
  <c r="C147" i="5"/>
  <c r="F147" i="5"/>
  <c r="H147" i="5" s="1"/>
  <c r="L147" i="5"/>
  <c r="Y147" i="5"/>
  <c r="C148" i="5"/>
  <c r="F148" i="5"/>
  <c r="H148" i="5" s="1"/>
  <c r="L148" i="5"/>
  <c r="Y148" i="5"/>
  <c r="C149" i="5"/>
  <c r="F149" i="5"/>
  <c r="H149" i="5" s="1"/>
  <c r="L149" i="5"/>
  <c r="Y149" i="5"/>
  <c r="C150" i="5"/>
  <c r="F150" i="5"/>
  <c r="H150" i="5" s="1"/>
  <c r="L150" i="5"/>
  <c r="Y150" i="5"/>
  <c r="C151" i="5"/>
  <c r="F151" i="5"/>
  <c r="H151" i="5" s="1"/>
  <c r="L151" i="5"/>
  <c r="Y151" i="5"/>
  <c r="C152" i="5"/>
  <c r="F152" i="5"/>
  <c r="H152" i="5" s="1"/>
  <c r="L152" i="5"/>
  <c r="Y152" i="5"/>
  <c r="C153" i="5"/>
  <c r="F153" i="5"/>
  <c r="H153" i="5" s="1"/>
  <c r="L153" i="5"/>
  <c r="Y153" i="5"/>
  <c r="C154" i="5"/>
  <c r="F154" i="5"/>
  <c r="H154" i="5" s="1"/>
  <c r="L154" i="5"/>
  <c r="Y154" i="5"/>
  <c r="C155" i="5"/>
  <c r="F155" i="5"/>
  <c r="G155" i="5" s="1"/>
  <c r="L155" i="5"/>
  <c r="Y155" i="5"/>
  <c r="C156" i="5"/>
  <c r="F156" i="5"/>
  <c r="H156" i="5" s="1"/>
  <c r="L156" i="5"/>
  <c r="Y156" i="5"/>
  <c r="C157" i="5"/>
  <c r="F157" i="5"/>
  <c r="H157" i="5" s="1"/>
  <c r="L157" i="5"/>
  <c r="Y157" i="5"/>
  <c r="C158" i="5"/>
  <c r="F158" i="5"/>
  <c r="H158" i="5" s="1"/>
  <c r="L158" i="5"/>
  <c r="Y158" i="5"/>
  <c r="C159" i="5"/>
  <c r="F159" i="5"/>
  <c r="H159" i="5" s="1"/>
  <c r="L159" i="5"/>
  <c r="Y159" i="5"/>
  <c r="C160" i="5"/>
  <c r="F160" i="5"/>
  <c r="H160" i="5" s="1"/>
  <c r="L160" i="5"/>
  <c r="Y160" i="5"/>
  <c r="C161" i="5"/>
  <c r="F161" i="5"/>
  <c r="H161" i="5" s="1"/>
  <c r="L161" i="5"/>
  <c r="Y161" i="5"/>
  <c r="C162" i="5"/>
  <c r="F162" i="5"/>
  <c r="G162" i="5" s="1"/>
  <c r="L162" i="5"/>
  <c r="Y162" i="5"/>
  <c r="C163" i="5"/>
  <c r="F163" i="5"/>
  <c r="H163" i="5" s="1"/>
  <c r="L163" i="5"/>
  <c r="Y163" i="5"/>
  <c r="C164" i="5"/>
  <c r="F164" i="5"/>
  <c r="H164" i="5" s="1"/>
  <c r="L164" i="5"/>
  <c r="Y164" i="5"/>
  <c r="C165" i="5"/>
  <c r="F165" i="5"/>
  <c r="H165" i="5" s="1"/>
  <c r="L165" i="5"/>
  <c r="Y165" i="5"/>
  <c r="C166" i="5"/>
  <c r="F166" i="5"/>
  <c r="H166" i="5" s="1"/>
  <c r="L166" i="5"/>
  <c r="Y166" i="5"/>
  <c r="C167" i="5"/>
  <c r="F167" i="5"/>
  <c r="G167" i="5" s="1"/>
  <c r="L167" i="5"/>
  <c r="Y167" i="5"/>
  <c r="C168" i="5"/>
  <c r="F168" i="5"/>
  <c r="H168" i="5" s="1"/>
  <c r="L168" i="5"/>
  <c r="Y168" i="5"/>
  <c r="C169" i="5"/>
  <c r="F169" i="5"/>
  <c r="H169" i="5" s="1"/>
  <c r="L169" i="5"/>
  <c r="Y169" i="5"/>
  <c r="C170" i="5"/>
  <c r="F170" i="5"/>
  <c r="H170" i="5" s="1"/>
  <c r="L170" i="5"/>
  <c r="Y170" i="5"/>
  <c r="C171" i="5"/>
  <c r="F171" i="5"/>
  <c r="H171" i="5" s="1"/>
  <c r="L171" i="5"/>
  <c r="Y171" i="5"/>
  <c r="C172" i="5"/>
  <c r="F172" i="5"/>
  <c r="H172" i="5" s="1"/>
  <c r="L172" i="5"/>
  <c r="Y172" i="5"/>
  <c r="C173" i="5"/>
  <c r="F173" i="5"/>
  <c r="H173" i="5" s="1"/>
  <c r="L173" i="5"/>
  <c r="Y173" i="5"/>
  <c r="C174" i="5"/>
  <c r="F174" i="5"/>
  <c r="H174" i="5" s="1"/>
  <c r="L174" i="5"/>
  <c r="Y174" i="5"/>
  <c r="C175" i="5"/>
  <c r="F175" i="5"/>
  <c r="G175" i="5" s="1"/>
  <c r="L175" i="5"/>
  <c r="Y175" i="5"/>
  <c r="C176" i="5"/>
  <c r="F176" i="5"/>
  <c r="H176" i="5" s="1"/>
  <c r="L176" i="5"/>
  <c r="Y176" i="5"/>
  <c r="C177" i="5"/>
  <c r="F177" i="5"/>
  <c r="H177" i="5" s="1"/>
  <c r="L177" i="5"/>
  <c r="Y177" i="5"/>
  <c r="C178" i="5"/>
  <c r="F178" i="5"/>
  <c r="G178" i="5" s="1"/>
  <c r="L178" i="5"/>
  <c r="Y178" i="5"/>
  <c r="C179" i="5"/>
  <c r="F179" i="5"/>
  <c r="H179" i="5" s="1"/>
  <c r="L179" i="5"/>
  <c r="Y179" i="5"/>
  <c r="C180" i="5"/>
  <c r="F180" i="5"/>
  <c r="H180" i="5" s="1"/>
  <c r="L180" i="5"/>
  <c r="Y180" i="5"/>
  <c r="C181" i="5"/>
  <c r="F181" i="5"/>
  <c r="H181" i="5" s="1"/>
  <c r="L181" i="5"/>
  <c r="Y181" i="5"/>
  <c r="C182" i="5"/>
  <c r="F182" i="5"/>
  <c r="H182" i="5" s="1"/>
  <c r="L182" i="5"/>
  <c r="Y182" i="5"/>
  <c r="C183" i="5"/>
  <c r="F183" i="5"/>
  <c r="H183" i="5" s="1"/>
  <c r="L183" i="5"/>
  <c r="Y183" i="5"/>
  <c r="C184" i="5"/>
  <c r="F184" i="5"/>
  <c r="H184" i="5" s="1"/>
  <c r="L184" i="5"/>
  <c r="Y184" i="5"/>
  <c r="C185" i="5"/>
  <c r="F185" i="5"/>
  <c r="H185" i="5" s="1"/>
  <c r="L185" i="5"/>
  <c r="Y185" i="5"/>
  <c r="C186" i="5"/>
  <c r="F186" i="5"/>
  <c r="H186" i="5" s="1"/>
  <c r="L186" i="5"/>
  <c r="Y186" i="5"/>
  <c r="C187" i="5"/>
  <c r="F187" i="5"/>
  <c r="G187" i="5" s="1"/>
  <c r="L187" i="5"/>
  <c r="Y187" i="5"/>
  <c r="C188" i="5"/>
  <c r="F188" i="5"/>
  <c r="H188" i="5" s="1"/>
  <c r="L188" i="5"/>
  <c r="Y188" i="5"/>
  <c r="C189" i="5"/>
  <c r="F189" i="5"/>
  <c r="G189" i="5" s="1"/>
  <c r="L189" i="5"/>
  <c r="Y189" i="5"/>
  <c r="C190" i="5"/>
  <c r="F190" i="5"/>
  <c r="H190" i="5" s="1"/>
  <c r="L190" i="5"/>
  <c r="Y190" i="5"/>
  <c r="C191" i="5"/>
  <c r="F191" i="5"/>
  <c r="H191" i="5" s="1"/>
  <c r="L191" i="5"/>
  <c r="Y191" i="5"/>
  <c r="C192" i="5"/>
  <c r="F192" i="5"/>
  <c r="H192" i="5" s="1"/>
  <c r="L192" i="5"/>
  <c r="Y192" i="5"/>
  <c r="C193" i="5"/>
  <c r="F193" i="5"/>
  <c r="H193" i="5" s="1"/>
  <c r="L193" i="5"/>
  <c r="Y193" i="5"/>
  <c r="C194" i="5"/>
  <c r="F194" i="5"/>
  <c r="H194" i="5" s="1"/>
  <c r="L194" i="5"/>
  <c r="Y194" i="5"/>
  <c r="C195" i="5"/>
  <c r="F195" i="5"/>
  <c r="H195" i="5" s="1"/>
  <c r="L195" i="5"/>
  <c r="Y195" i="5"/>
  <c r="L34" i="5"/>
  <c r="Y34" i="5"/>
  <c r="F34" i="5"/>
  <c r="H34" i="5" s="1"/>
  <c r="C34" i="5"/>
  <c r="L14" i="5"/>
  <c r="F14" i="5"/>
  <c r="G14" i="5" s="1"/>
  <c r="C14" i="5"/>
  <c r="G145" i="5" l="1"/>
  <c r="H17" i="5"/>
  <c r="H115" i="5"/>
  <c r="H58" i="5"/>
  <c r="H32" i="5"/>
  <c r="H187" i="5"/>
  <c r="H18" i="5"/>
  <c r="H155" i="5"/>
  <c r="H90" i="5"/>
  <c r="H33" i="5"/>
  <c r="H21" i="5"/>
  <c r="H167" i="5"/>
  <c r="H122" i="5"/>
  <c r="G103" i="5"/>
  <c r="Z103" i="5" s="1"/>
  <c r="G51" i="5"/>
  <c r="Z51" i="5" s="1"/>
  <c r="H83" i="5"/>
  <c r="G177" i="5"/>
  <c r="Z177" i="5" s="1"/>
  <c r="H135" i="5"/>
  <c r="G191" i="5"/>
  <c r="H178" i="5"/>
  <c r="G171" i="5"/>
  <c r="Z171" i="5" s="1"/>
  <c r="G158" i="5"/>
  <c r="Z158" i="5" s="1"/>
  <c r="H146" i="5"/>
  <c r="G139" i="5"/>
  <c r="Z139" i="5" s="1"/>
  <c r="G126" i="5"/>
  <c r="Z126" i="5" s="1"/>
  <c r="G93" i="5"/>
  <c r="Z93" i="5" s="1"/>
  <c r="G61" i="5"/>
  <c r="Z61" i="5" s="1"/>
  <c r="G195" i="5"/>
  <c r="Z195" i="5" s="1"/>
  <c r="G183" i="5"/>
  <c r="Z183" i="5" s="1"/>
  <c r="G174" i="5"/>
  <c r="Z174" i="5" s="1"/>
  <c r="G161" i="5"/>
  <c r="Z161" i="5" s="1"/>
  <c r="G151" i="5"/>
  <c r="Z151" i="5" s="1"/>
  <c r="G142" i="5"/>
  <c r="Z142" i="5" s="1"/>
  <c r="G129" i="5"/>
  <c r="Z129" i="5" s="1"/>
  <c r="G119" i="5"/>
  <c r="Z119" i="5" s="1"/>
  <c r="G106" i="5"/>
  <c r="Z106" i="5" s="1"/>
  <c r="H94" i="5"/>
  <c r="G87" i="5"/>
  <c r="G74" i="5"/>
  <c r="Z74" i="5" s="1"/>
  <c r="H62" i="5"/>
  <c r="G55" i="5"/>
  <c r="Z55" i="5" s="1"/>
  <c r="H9" i="5"/>
  <c r="G109" i="5"/>
  <c r="Z109" i="5" s="1"/>
  <c r="G99" i="5"/>
  <c r="Z99" i="5" s="1"/>
  <c r="G77" i="5"/>
  <c r="Z77" i="5" s="1"/>
  <c r="G67" i="5"/>
  <c r="H47" i="5"/>
  <c r="H162" i="5"/>
  <c r="H130" i="5"/>
  <c r="H110" i="5"/>
  <c r="H78" i="5"/>
  <c r="G165" i="5"/>
  <c r="Z165" i="5" s="1"/>
  <c r="G133" i="5"/>
  <c r="Z133" i="5" s="1"/>
  <c r="G113" i="5"/>
  <c r="Z113" i="5" s="1"/>
  <c r="G81" i="5"/>
  <c r="Z81" i="5" s="1"/>
  <c r="G49" i="5"/>
  <c r="Z49" i="5" s="1"/>
  <c r="G181" i="5"/>
  <c r="Z181" i="5" s="1"/>
  <c r="G149" i="5"/>
  <c r="G97" i="5"/>
  <c r="Z97" i="5" s="1"/>
  <c r="G65" i="5"/>
  <c r="Z65" i="5" s="1"/>
  <c r="G45" i="5"/>
  <c r="Z45" i="5" s="1"/>
  <c r="G31" i="5"/>
  <c r="Z31" i="5" s="1"/>
  <c r="G194" i="5"/>
  <c r="Z194" i="5" s="1"/>
  <c r="G190" i="5"/>
  <c r="Z190" i="5" s="1"/>
  <c r="G186" i="5"/>
  <c r="Z186" i="5" s="1"/>
  <c r="G182" i="5"/>
  <c r="Z182" i="5" s="1"/>
  <c r="G166" i="5"/>
  <c r="Z166" i="5" s="1"/>
  <c r="G159" i="5"/>
  <c r="Z159" i="5" s="1"/>
  <c r="G153" i="5"/>
  <c r="Z153" i="5" s="1"/>
  <c r="G150" i="5"/>
  <c r="Z150" i="5" s="1"/>
  <c r="G143" i="5"/>
  <c r="Z143" i="5" s="1"/>
  <c r="G137" i="5"/>
  <c r="Z137" i="5" s="1"/>
  <c r="G134" i="5"/>
  <c r="Z134" i="5" s="1"/>
  <c r="G127" i="5"/>
  <c r="Z127" i="5" s="1"/>
  <c r="H123" i="5"/>
  <c r="G117" i="5"/>
  <c r="Z117" i="5" s="1"/>
  <c r="G114" i="5"/>
  <c r="Z114" i="5" s="1"/>
  <c r="G98" i="5"/>
  <c r="Z98" i="5" s="1"/>
  <c r="G82" i="5"/>
  <c r="Z82" i="5" s="1"/>
  <c r="G75" i="5"/>
  <c r="Z75" i="5" s="1"/>
  <c r="G69" i="5"/>
  <c r="Z69" i="5" s="1"/>
  <c r="G66" i="5"/>
  <c r="Z66" i="5" s="1"/>
  <c r="G59" i="5"/>
  <c r="Z59" i="5" s="1"/>
  <c r="G53" i="5"/>
  <c r="Z53" i="5" s="1"/>
  <c r="G46" i="5"/>
  <c r="Z46" i="5" s="1"/>
  <c r="G42" i="5"/>
  <c r="Z42" i="5" s="1"/>
  <c r="G179" i="5"/>
  <c r="Z179" i="5" s="1"/>
  <c r="H175" i="5"/>
  <c r="G173" i="5"/>
  <c r="Z173" i="5" s="1"/>
  <c r="G170" i="5"/>
  <c r="Z170" i="5" s="1"/>
  <c r="G163" i="5"/>
  <c r="Z163" i="5" s="1"/>
  <c r="G157" i="5"/>
  <c r="Z157" i="5" s="1"/>
  <c r="G154" i="5"/>
  <c r="Z154" i="5" s="1"/>
  <c r="G147" i="5"/>
  <c r="Z147" i="5" s="1"/>
  <c r="G141" i="5"/>
  <c r="Z141" i="5" s="1"/>
  <c r="G138" i="5"/>
  <c r="Z138" i="5" s="1"/>
  <c r="G131" i="5"/>
  <c r="Z131" i="5" s="1"/>
  <c r="G125" i="5"/>
  <c r="Z125" i="5" s="1"/>
  <c r="G121" i="5"/>
  <c r="Z121" i="5" s="1"/>
  <c r="G118" i="5"/>
  <c r="Z118" i="5" s="1"/>
  <c r="G111" i="5"/>
  <c r="Z111" i="5" s="1"/>
  <c r="H107" i="5"/>
  <c r="G105" i="5"/>
  <c r="Z105" i="5" s="1"/>
  <c r="G102" i="5"/>
  <c r="Z102" i="5" s="1"/>
  <c r="G95" i="5"/>
  <c r="Z95" i="5" s="1"/>
  <c r="H91" i="5"/>
  <c r="G89" i="5"/>
  <c r="Z89" i="5" s="1"/>
  <c r="G86" i="5"/>
  <c r="Z86" i="5" s="1"/>
  <c r="G79" i="5"/>
  <c r="Z79" i="5" s="1"/>
  <c r="G73" i="5"/>
  <c r="Z73" i="5" s="1"/>
  <c r="G70" i="5"/>
  <c r="Z70" i="5" s="1"/>
  <c r="G63" i="5"/>
  <c r="Z63" i="5" s="1"/>
  <c r="G57" i="5"/>
  <c r="G54" i="5"/>
  <c r="Z54" i="5" s="1"/>
  <c r="H50" i="5"/>
  <c r="G43" i="5"/>
  <c r="Z43" i="5" s="1"/>
  <c r="G36" i="5"/>
  <c r="Z36" i="5" s="1"/>
  <c r="G169" i="5"/>
  <c r="Z169" i="5" s="1"/>
  <c r="G101" i="5"/>
  <c r="Z101" i="5" s="1"/>
  <c r="G85" i="5"/>
  <c r="Z85" i="5" s="1"/>
  <c r="Z175" i="5"/>
  <c r="Z57" i="5"/>
  <c r="Z107" i="5"/>
  <c r="Z91" i="5"/>
  <c r="Z189" i="5"/>
  <c r="Z178" i="5"/>
  <c r="Z162" i="5"/>
  <c r="Z149" i="5"/>
  <c r="Z146" i="5"/>
  <c r="Z130" i="5"/>
  <c r="Z110" i="5"/>
  <c r="Z94" i="5"/>
  <c r="Z78" i="5"/>
  <c r="Z62" i="5"/>
  <c r="Z47" i="5"/>
  <c r="G35" i="5"/>
  <c r="Z35" i="5" s="1"/>
  <c r="G39" i="5"/>
  <c r="G16" i="5"/>
  <c r="Z17" i="5"/>
  <c r="G13" i="5"/>
  <c r="G15" i="5"/>
  <c r="Z15" i="5" s="1"/>
  <c r="G20" i="5"/>
  <c r="Z20" i="5" s="1"/>
  <c r="G23" i="5"/>
  <c r="G25" i="5"/>
  <c r="G12" i="5"/>
  <c r="Z12" i="5" s="1"/>
  <c r="G4" i="5"/>
  <c r="G38" i="5"/>
  <c r="Z38" i="5" s="1"/>
  <c r="G30" i="5"/>
  <c r="Z30" i="5" s="1"/>
  <c r="G24" i="5"/>
  <c r="Z191" i="5"/>
  <c r="Z187" i="5"/>
  <c r="Z167" i="5"/>
  <c r="Z135" i="5"/>
  <c r="Z122" i="5"/>
  <c r="Z115" i="5"/>
  <c r="Z90" i="5"/>
  <c r="Z83" i="5"/>
  <c r="Z67" i="5"/>
  <c r="Z58" i="5"/>
  <c r="Z50" i="5"/>
  <c r="Z32" i="5"/>
  <c r="Z9" i="5"/>
  <c r="Z145" i="5"/>
  <c r="Z155" i="5"/>
  <c r="Z123" i="5"/>
  <c r="Z87" i="5"/>
  <c r="Z71" i="5"/>
  <c r="G7" i="5"/>
  <c r="Z7" i="5" s="1"/>
  <c r="G10" i="5"/>
  <c r="Z10" i="5" s="1"/>
  <c r="G22" i="5"/>
  <c r="Z22" i="5" s="1"/>
  <c r="H40" i="5"/>
  <c r="G29" i="5"/>
  <c r="H37" i="5"/>
  <c r="G26" i="5"/>
  <c r="Z33" i="5"/>
  <c r="G193" i="5"/>
  <c r="Z193" i="5" s="1"/>
  <c r="G185" i="5"/>
  <c r="Z185" i="5" s="1"/>
  <c r="G192" i="5"/>
  <c r="Z192" i="5" s="1"/>
  <c r="H189" i="5"/>
  <c r="G188" i="5"/>
  <c r="Z188" i="5" s="1"/>
  <c r="G184" i="5"/>
  <c r="Z184" i="5" s="1"/>
  <c r="G180" i="5"/>
  <c r="Z180" i="5" s="1"/>
  <c r="G176" i="5"/>
  <c r="Z176" i="5" s="1"/>
  <c r="G172" i="5"/>
  <c r="Z172" i="5" s="1"/>
  <c r="G168" i="5"/>
  <c r="Z168" i="5" s="1"/>
  <c r="G164" i="5"/>
  <c r="Z164" i="5" s="1"/>
  <c r="G160" i="5"/>
  <c r="Z160" i="5" s="1"/>
  <c r="G156" i="5"/>
  <c r="Z156" i="5" s="1"/>
  <c r="G152" i="5"/>
  <c r="Z152" i="5" s="1"/>
  <c r="G148" i="5"/>
  <c r="Z148" i="5" s="1"/>
  <c r="G144" i="5"/>
  <c r="Z144" i="5" s="1"/>
  <c r="G140" i="5"/>
  <c r="Z140" i="5" s="1"/>
  <c r="G136" i="5"/>
  <c r="Z136" i="5" s="1"/>
  <c r="G132" i="5"/>
  <c r="Z132" i="5" s="1"/>
  <c r="G128" i="5"/>
  <c r="Z128" i="5" s="1"/>
  <c r="G124" i="5"/>
  <c r="Z124" i="5" s="1"/>
  <c r="G120" i="5"/>
  <c r="Z120" i="5" s="1"/>
  <c r="G116" i="5"/>
  <c r="Z116" i="5" s="1"/>
  <c r="G112" i="5"/>
  <c r="Z112" i="5" s="1"/>
  <c r="G108" i="5"/>
  <c r="Z108" i="5" s="1"/>
  <c r="G104" i="5"/>
  <c r="Z104" i="5" s="1"/>
  <c r="G100" i="5"/>
  <c r="Z100" i="5" s="1"/>
  <c r="G96" i="5"/>
  <c r="Z96" i="5" s="1"/>
  <c r="G92" i="5"/>
  <c r="Z92" i="5" s="1"/>
  <c r="G88" i="5"/>
  <c r="Z88" i="5" s="1"/>
  <c r="G84" i="5"/>
  <c r="Z84" i="5" s="1"/>
  <c r="G80" i="5"/>
  <c r="Z80" i="5" s="1"/>
  <c r="G76" i="5"/>
  <c r="Z76" i="5" s="1"/>
  <c r="G72" i="5"/>
  <c r="Z72" i="5" s="1"/>
  <c r="G68" i="5"/>
  <c r="Z68" i="5" s="1"/>
  <c r="G64" i="5"/>
  <c r="Z64" i="5" s="1"/>
  <c r="G60" i="5"/>
  <c r="Z60" i="5" s="1"/>
  <c r="G56" i="5"/>
  <c r="Z56" i="5" s="1"/>
  <c r="G52" i="5"/>
  <c r="Z52" i="5" s="1"/>
  <c r="G48" i="5"/>
  <c r="Z48" i="5" s="1"/>
  <c r="G44" i="5"/>
  <c r="Z44" i="5" s="1"/>
  <c r="G28" i="5"/>
  <c r="Z28" i="5" s="1"/>
  <c r="G19" i="5"/>
  <c r="Z19" i="5" s="1"/>
  <c r="G8" i="5"/>
  <c r="Z8" i="5" s="1"/>
  <c r="G3" i="5"/>
  <c r="Z3" i="5" s="1"/>
  <c r="G11" i="5"/>
  <c r="Z11" i="5" s="1"/>
  <c r="G27" i="5"/>
  <c r="Z27" i="5" s="1"/>
  <c r="G6" i="5"/>
  <c r="Z6" i="5" s="1"/>
  <c r="G5" i="5"/>
  <c r="Z5" i="5" s="1"/>
  <c r="G41" i="5"/>
  <c r="G34" i="5"/>
  <c r="H14" i="5"/>
  <c r="Z18" i="5" l="1"/>
  <c r="Z13" i="5"/>
  <c r="Z41" i="5"/>
  <c r="Z14" i="5"/>
  <c r="Z37" i="5"/>
  <c r="Z40" i="5"/>
  <c r="Z21" i="5"/>
  <c r="Z24" i="5"/>
  <c r="Z23" i="5"/>
  <c r="Z39" i="5"/>
  <c r="Z4" i="5"/>
  <c r="Z34" i="5"/>
  <c r="Z26" i="5"/>
  <c r="Z29" i="5"/>
  <c r="Z25" i="5"/>
  <c r="Z16" i="5"/>
  <c r="D20" i="4"/>
  <c r="E20" i="4" s="1"/>
  <c r="F5" i="4"/>
  <c r="S5" i="1" l="1"/>
  <c r="S4" i="1"/>
</calcChain>
</file>

<file path=xl/sharedStrings.xml><?xml version="1.0" encoding="utf-8"?>
<sst xmlns="http://schemas.openxmlformats.org/spreadsheetml/2006/main" count="128" uniqueCount="73">
  <si>
    <t>вид</t>
  </si>
  <si>
    <t>фамилия и имя</t>
  </si>
  <si>
    <t>возраст</t>
  </si>
  <si>
    <t>город</t>
  </si>
  <si>
    <t>вес</t>
  </si>
  <si>
    <t>коэфициент</t>
  </si>
  <si>
    <t>присед</t>
  </si>
  <si>
    <t>тяга</t>
  </si>
  <si>
    <t>дивизион</t>
  </si>
  <si>
    <t>жим</t>
  </si>
  <si>
    <t>сумма</t>
  </si>
  <si>
    <t>очки</t>
  </si>
  <si>
    <t>тренер</t>
  </si>
  <si>
    <t>возр. к</t>
  </si>
  <si>
    <t>дата рожд.</t>
  </si>
  <si>
    <t>коэф.</t>
  </si>
  <si>
    <t>кат.</t>
  </si>
  <si>
    <t>Пасичник Анастасия</t>
  </si>
  <si>
    <t>Голденко Ксения</t>
  </si>
  <si>
    <t>Мацура Татьяна</t>
  </si>
  <si>
    <t>ж</t>
  </si>
  <si>
    <t>Вакилова Эльвира</t>
  </si>
  <si>
    <t>Ахтямова Алена</t>
  </si>
  <si>
    <t>Постовалова Анжела</t>
  </si>
  <si>
    <t>Гуржей Мария</t>
  </si>
  <si>
    <t>Дзина Дарья</t>
  </si>
  <si>
    <t>Подлипецкая Любовь</t>
  </si>
  <si>
    <t>Полякова Елена</t>
  </si>
  <si>
    <t>Щурихина Наталья</t>
  </si>
  <si>
    <t>Охотина Ольга</t>
  </si>
  <si>
    <t>Котова Ирина</t>
  </si>
  <si>
    <t>Меньшикова Кристина</t>
  </si>
  <si>
    <t>Панова Яна</t>
  </si>
  <si>
    <t>максимум</t>
  </si>
  <si>
    <t>ЖЕНЩИНЫ</t>
  </si>
  <si>
    <t>МУЖЧИНЫ</t>
  </si>
  <si>
    <t>DL</t>
  </si>
  <si>
    <t>ДОЦЕНКО Тарас</t>
  </si>
  <si>
    <t>клуб</t>
  </si>
  <si>
    <t>House of Pain</t>
  </si>
  <si>
    <t>ЧАЙЧУК Марина</t>
  </si>
  <si>
    <t>GoldFLEX</t>
  </si>
  <si>
    <t>Самохвалов Н.</t>
  </si>
  <si>
    <t>БАРАНОВА Марина</t>
  </si>
  <si>
    <t>Metro Fitness</t>
  </si>
  <si>
    <t>Ежов Е.</t>
  </si>
  <si>
    <t>ПОПОВ Сергей</t>
  </si>
  <si>
    <t>КОТОВ Илья</t>
  </si>
  <si>
    <t>БАБАЕВА Татьяна</t>
  </si>
  <si>
    <t>Слободчиков А.</t>
  </si>
  <si>
    <t>ВИШНЕВЕЦКИЙ Ростислав</t>
  </si>
  <si>
    <t>Эдельвейс</t>
  </si>
  <si>
    <t>Харитонов А.</t>
  </si>
  <si>
    <t>КУТЕРГИН Алексей</t>
  </si>
  <si>
    <t>ЛАРЮШКИНА Ирина</t>
  </si>
  <si>
    <t>ПОДЛИПЕЦКАЯ Любовь</t>
  </si>
  <si>
    <t>СИМАКОВ Данил</t>
  </si>
  <si>
    <t>ВАКИЛОВА Эльвира</t>
  </si>
  <si>
    <t>ЮНОШИ 19</t>
  </si>
  <si>
    <t>ПЛАЧКОВ Виктор</t>
  </si>
  <si>
    <t>Клуб МАЛЬЧИШЕК</t>
  </si>
  <si>
    <t>Воложанин И.</t>
  </si>
  <si>
    <t>ДЕТКОВ Алексей</t>
  </si>
  <si>
    <t>Дзина В.</t>
  </si>
  <si>
    <t>ПОЛЕЩУК Наталья</t>
  </si>
  <si>
    <t>Южноуральск</t>
  </si>
  <si>
    <t>Костин Е.</t>
  </si>
  <si>
    <t>ФРОЛОВ Егор</t>
  </si>
  <si>
    <t>КУЛИКОВА Мария</t>
  </si>
  <si>
    <t>МАНАХОВА Наталья</t>
  </si>
  <si>
    <t>Челябинск</t>
  </si>
  <si>
    <t>Чемпионат House of Pain по становой тяге 25.01.2020 г. г. Челябинск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</si>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</sst>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"/>
    <numFmt numFmtId="166" formatCode="0.000"/>
    <numFmt numFmtId="167" formatCode="0.0_ ;[Red]\-0.0\ 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2" fontId="0" fillId="0" borderId="0" xfId="0" applyNumberFormat="1"/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/>
    </xf>
    <xf numFmtId="2" fontId="1" fillId="0" borderId="0" xfId="0" applyNumberFormat="1" applyFont="1"/>
    <xf numFmtId="0" fontId="4" fillId="0" borderId="0" xfId="0" applyFont="1"/>
    <xf numFmtId="1" fontId="5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2" fontId="0" fillId="2" borderId="0" xfId="0" applyNumberFormat="1" applyFill="1"/>
    <xf numFmtId="164" fontId="4" fillId="2" borderId="2" xfId="0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/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/>
    <xf numFmtId="166" fontId="6" fillId="4" borderId="1" xfId="0" applyNumberFormat="1" applyFont="1" applyFill="1" applyBorder="1" applyAlignment="1">
      <alignment horizontal="center"/>
    </xf>
    <xf numFmtId="1" fontId="0" fillId="0" borderId="0" xfId="0" applyNumberFormat="1"/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10" fillId="0" borderId="0" xfId="0" applyFont="1"/>
    <xf numFmtId="164" fontId="6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/>
    </xf>
    <xf numFmtId="14" fontId="11" fillId="0" borderId="6" xfId="0" applyNumberFormat="1" applyFont="1" applyBorder="1" applyAlignment="1">
      <alignment horizontal="center"/>
    </xf>
    <xf numFmtId="1" fontId="6" fillId="4" borderId="6" xfId="0" applyNumberFormat="1" applyFont="1" applyFill="1" applyBorder="1" applyAlignment="1">
      <alignment horizontal="center"/>
    </xf>
    <xf numFmtId="166" fontId="6" fillId="4" borderId="6" xfId="0" applyNumberFormat="1" applyFont="1" applyFill="1" applyBorder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167" fontId="6" fillId="0" borderId="6" xfId="0" applyNumberFormat="1" applyFont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7"/>
  <sheetViews>
    <sheetView tabSelected="1" zoomScale="85" zoomScaleNormal="85" workbookViewId="0">
      <pane ySplit="5" topLeftCell="A6" activePane="bottomLeft" state="frozen"/>
      <selection pane="bottomLeft" activeCell="V21" sqref="V21"/>
    </sheetView>
  </sheetViews>
  <sheetFormatPr defaultColWidth="9.140625" defaultRowHeight="15.75" x14ac:dyDescent="0.25"/>
  <cols>
    <col min="1" max="1" width="3.140625" style="17" customWidth="1"/>
    <col min="2" max="2" width="7.5703125" style="16" customWidth="1"/>
    <col min="3" max="3" width="5.85546875" style="16" bestFit="1" customWidth="1"/>
    <col min="4" max="4" width="24.7109375" style="17" customWidth="1"/>
    <col min="5" max="5" width="12.28515625" style="16" bestFit="1" customWidth="1"/>
    <col min="6" max="6" width="8.7109375" style="16" bestFit="1" customWidth="1"/>
    <col min="7" max="7" width="8" style="16" bestFit="1" customWidth="1"/>
    <col min="8" max="8" width="17.85546875" style="16" customWidth="1"/>
    <col min="9" max="9" width="18.140625" style="17" customWidth="1"/>
    <col min="10" max="10" width="15.28515625" style="17" customWidth="1"/>
    <col min="11" max="11" width="8.42578125" style="17" customWidth="1"/>
    <col min="12" max="12" width="9.140625" style="16" customWidth="1"/>
    <col min="13" max="15" width="8.28515625" style="16" customWidth="1"/>
    <col min="16" max="16" width="2.28515625" style="16" customWidth="1"/>
    <col min="17" max="17" width="11.7109375" style="16" customWidth="1"/>
    <col min="18" max="18" width="9.140625" style="16"/>
    <col min="19" max="16384" width="9.140625" style="17"/>
  </cols>
  <sheetData>
    <row r="2" spans="1:18" ht="27.75" customHeight="1" x14ac:dyDescent="0.25">
      <c r="C2" s="76" t="s">
        <v>71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4" spans="1:18" x14ac:dyDescent="0.25">
      <c r="A4" s="22"/>
      <c r="B4" s="79" t="s">
        <v>0</v>
      </c>
      <c r="C4" s="79" t="s">
        <v>16</v>
      </c>
      <c r="D4" s="79" t="s">
        <v>1</v>
      </c>
      <c r="E4" s="79" t="s">
        <v>14</v>
      </c>
      <c r="F4" s="79" t="s">
        <v>2</v>
      </c>
      <c r="G4" s="77" t="s">
        <v>13</v>
      </c>
      <c r="H4" s="79" t="s">
        <v>8</v>
      </c>
      <c r="I4" s="79" t="s">
        <v>38</v>
      </c>
      <c r="J4" s="79" t="s">
        <v>12</v>
      </c>
      <c r="K4" s="79" t="s">
        <v>4</v>
      </c>
      <c r="L4" s="79" t="s">
        <v>15</v>
      </c>
      <c r="M4" s="81" t="s">
        <v>7</v>
      </c>
      <c r="N4" s="82"/>
      <c r="O4" s="82"/>
      <c r="P4" s="83"/>
      <c r="Q4" s="79" t="s">
        <v>33</v>
      </c>
      <c r="R4" s="79" t="s">
        <v>11</v>
      </c>
    </row>
    <row r="5" spans="1:18" x14ac:dyDescent="0.25">
      <c r="A5" s="22"/>
      <c r="B5" s="80"/>
      <c r="C5" s="80"/>
      <c r="D5" s="80"/>
      <c r="E5" s="80"/>
      <c r="F5" s="80"/>
      <c r="G5" s="78"/>
      <c r="H5" s="80"/>
      <c r="I5" s="80"/>
      <c r="J5" s="80"/>
      <c r="K5" s="80"/>
      <c r="L5" s="80"/>
      <c r="M5" s="60">
        <v>1</v>
      </c>
      <c r="N5" s="61">
        <v>2</v>
      </c>
      <c r="O5" s="61">
        <v>3</v>
      </c>
      <c r="P5" s="62">
        <v>4</v>
      </c>
      <c r="Q5" s="80"/>
      <c r="R5" s="80"/>
    </row>
    <row r="6" spans="1:18" s="59" customFormat="1" x14ac:dyDescent="0.25">
      <c r="A6" s="58"/>
      <c r="B6" s="71"/>
      <c r="C6" s="71"/>
      <c r="D6" s="72" t="s">
        <v>34</v>
      </c>
      <c r="E6" s="71"/>
      <c r="F6" s="71"/>
      <c r="G6" s="73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x14ac:dyDescent="0.25">
      <c r="A7" s="17" t="s">
        <v>20</v>
      </c>
      <c r="B7" s="63" t="s">
        <v>36</v>
      </c>
      <c r="C7" s="23">
        <f t="shared" ref="C7:C15" si="0">IF(K7=0,0,IF(K7&lt;=44,44,IF(K7&lt;=48,48,IF(K7&lt;=52,52,IF(K7&lt;=56,56,IF(K7&lt;=60,60,IF(K7&lt;=67.5,67.5,IF(K7&lt;=75,75,IF(K7&lt;=82.5,82.5,IF(K7&lt;=90,90,"+90"))))))))))</f>
        <v>48</v>
      </c>
      <c r="D7" s="65" t="s">
        <v>40</v>
      </c>
      <c r="E7" s="66">
        <v>30471</v>
      </c>
      <c r="F7" s="67">
        <f t="shared" ref="F7:F15" si="1">IF(E7&gt;0,IF(DATE(2020,MONTH(E7),DAY(E7))&lt;=DATE(2020,1,25),2020-YEAR(E7),2020-YEAR(E7)-1),0)</f>
        <v>36</v>
      </c>
      <c r="G7" s="68">
        <f>IF(F7&gt;40,INDEX('возрастной коэф'!$B$1:$B$41,MATCH(F7,'возрастной коэф'!$A:$A),1),1)</f>
        <v>1</v>
      </c>
      <c r="H7" s="67" t="str">
        <f t="shared" ref="H7:H13" si="2">IF(F7=0,"",IF(F7&lt;=15,"Девушки 14-15",IF(F7&lt;=17,"Девушки 16-17",IF(F7&lt;=19,"Девушки 18-19",IF(F7&lt;=23,"Юниоры",IF(F7&lt;=39,"open",IF(F7&lt;=44,"Ветераны 40-44",IF(F7&lt;=49,"Ветераны 45-49",IF(F7&lt;=54,"Ветераны 50-54",IF(F7&lt;=59,"Ветераны 55-59",IF(F7&lt;=64,"Ветераны 60-64",IF(F7&lt;=69,"Ветераны 65-69",IF(F7&lt;=74,"Ветераны 70-74",IF(F7&lt;=79,"Ветераны 75-79","+80"))))))))))))))</f>
        <v>open</v>
      </c>
      <c r="I7" s="65" t="s">
        <v>41</v>
      </c>
      <c r="J7" s="65" t="s">
        <v>42</v>
      </c>
      <c r="K7" s="63">
        <v>47.1</v>
      </c>
      <c r="L7" s="69">
        <f>IF(K7&gt;0,INDEX('Мэлоун для женщин'!$A$1:$K$166,MATCH(INT(K7),'Мэлоун для женщин'!$A:$A),MATCH(ROUND(MOD(K7,1),1),'Мэлоун для женщин'!$A$1:$K$1)),0)</f>
        <v>1.0494000000000001</v>
      </c>
      <c r="M7" s="70">
        <v>80</v>
      </c>
      <c r="N7" s="70">
        <v>90</v>
      </c>
      <c r="O7" s="70">
        <v>92.5</v>
      </c>
      <c r="P7" s="70"/>
      <c r="Q7" s="64">
        <f t="shared" ref="Q7:Q15" si="3">MAX(M7:O7)</f>
        <v>92.5</v>
      </c>
      <c r="R7" s="64">
        <f t="shared" ref="R7:R15" si="4">Q7*L7*G7</f>
        <v>97.069500000000005</v>
      </c>
    </row>
    <row r="8" spans="1:18" x14ac:dyDescent="0.25">
      <c r="B8" s="63" t="s">
        <v>36</v>
      </c>
      <c r="C8" s="23">
        <f t="shared" si="0"/>
        <v>48</v>
      </c>
      <c r="D8" s="65" t="s">
        <v>68</v>
      </c>
      <c r="E8" s="66">
        <v>36198</v>
      </c>
      <c r="F8" s="67">
        <f t="shared" si="1"/>
        <v>20</v>
      </c>
      <c r="G8" s="68">
        <f>IF(F8&gt;40,INDEX('возрастной коэф'!$B$1:$B$41,MATCH(F8,'возрастной коэф'!$A:$A),1),1)</f>
        <v>1</v>
      </c>
      <c r="H8" s="67" t="str">
        <f t="shared" si="2"/>
        <v>Юниоры</v>
      </c>
      <c r="I8" s="56" t="s">
        <v>44</v>
      </c>
      <c r="J8" s="56" t="s">
        <v>45</v>
      </c>
      <c r="K8" s="63">
        <v>46.5</v>
      </c>
      <c r="L8" s="69">
        <f>IF(K8&gt;0,INDEX('Мэлоун для женщин'!$A$1:$K$166,MATCH(INT(K8),'Мэлоун для женщин'!$A:$A),MATCH(ROUND(MOD(K8,1),1),'Мэлоун для женщин'!$A$1:$K$1)),0)</f>
        <v>1.0602</v>
      </c>
      <c r="M8" s="70">
        <v>65</v>
      </c>
      <c r="N8" s="70">
        <v>75</v>
      </c>
      <c r="O8" s="70">
        <v>82.5</v>
      </c>
      <c r="P8" s="70"/>
      <c r="Q8" s="64">
        <f t="shared" si="3"/>
        <v>82.5</v>
      </c>
      <c r="R8" s="64">
        <f t="shared" si="4"/>
        <v>87.466499999999996</v>
      </c>
    </row>
    <row r="9" spans="1:18" x14ac:dyDescent="0.25">
      <c r="A9" s="17" t="s">
        <v>20</v>
      </c>
      <c r="B9" s="63" t="s">
        <v>36</v>
      </c>
      <c r="C9" s="23">
        <f t="shared" si="0"/>
        <v>52</v>
      </c>
      <c r="D9" s="56" t="s">
        <v>43</v>
      </c>
      <c r="E9" s="57">
        <v>36941</v>
      </c>
      <c r="F9" s="67">
        <f t="shared" si="1"/>
        <v>18</v>
      </c>
      <c r="G9" s="33">
        <f>IF(F9&gt;40,INDEX('возрастной коэф'!$B$1:$B$41,MATCH(F9,'возрастной коэф'!$A:$A),1),1)</f>
        <v>1</v>
      </c>
      <c r="H9" s="67" t="str">
        <f t="shared" si="2"/>
        <v>Девушки 18-19</v>
      </c>
      <c r="I9" s="56" t="s">
        <v>44</v>
      </c>
      <c r="J9" s="56" t="s">
        <v>45</v>
      </c>
      <c r="K9" s="18">
        <v>51.5</v>
      </c>
      <c r="L9" s="41">
        <f>IF(K9&gt;0,INDEX('Мэлоун для женщин'!$A$1:$K$166,MATCH(INT(K9),'Мэлоун для женщин'!$A:$A),MATCH(ROUND(MOD(K9,1),1),'Мэлоун для женщин'!$A$1:$K$1)),0)</f>
        <v>0.97619999999999996</v>
      </c>
      <c r="M9" s="55">
        <v>100</v>
      </c>
      <c r="N9" s="55">
        <v>110</v>
      </c>
      <c r="O9" s="55">
        <v>120</v>
      </c>
      <c r="P9" s="55"/>
      <c r="Q9" s="23">
        <f t="shared" si="3"/>
        <v>120</v>
      </c>
      <c r="R9" s="23">
        <f t="shared" si="4"/>
        <v>117.14399999999999</v>
      </c>
    </row>
    <row r="10" spans="1:18" x14ac:dyDescent="0.25">
      <c r="A10" s="17" t="s">
        <v>20</v>
      </c>
      <c r="B10" s="63" t="s">
        <v>36</v>
      </c>
      <c r="C10" s="23">
        <f t="shared" si="0"/>
        <v>52</v>
      </c>
      <c r="D10" s="56" t="s">
        <v>48</v>
      </c>
      <c r="E10" s="57">
        <v>36692</v>
      </c>
      <c r="F10" s="67">
        <f t="shared" si="1"/>
        <v>19</v>
      </c>
      <c r="G10" s="33">
        <f>IF(F10&gt;40,INDEX('возрастной коэф'!$B$1:$B$41,MATCH(F10,'возрастной коэф'!$A:$A),1),1)</f>
        <v>1</v>
      </c>
      <c r="H10" s="67" t="str">
        <f t="shared" si="2"/>
        <v>Девушки 18-19</v>
      </c>
      <c r="I10" s="74" t="s">
        <v>39</v>
      </c>
      <c r="J10" s="74" t="s">
        <v>49</v>
      </c>
      <c r="K10" s="18">
        <v>50.9</v>
      </c>
      <c r="L10" s="41">
        <f>IF(K10&gt;0,INDEX('Мэлоун для женщин'!$A$1:$K$166,MATCH(INT(K10),'Мэлоун для женщин'!$A:$A),MATCH(ROUND(MOD(K10,1),1),'Мэлоун для женщин'!$A$1:$K$1)),0)</f>
        <v>0.98560000000000003</v>
      </c>
      <c r="M10" s="55">
        <v>90</v>
      </c>
      <c r="N10" s="55">
        <v>97.5</v>
      </c>
      <c r="O10" s="55">
        <v>105</v>
      </c>
      <c r="P10" s="55"/>
      <c r="Q10" s="23">
        <f t="shared" si="3"/>
        <v>105</v>
      </c>
      <c r="R10" s="23">
        <f t="shared" si="4"/>
        <v>103.488</v>
      </c>
    </row>
    <row r="11" spans="1:18" x14ac:dyDescent="0.25">
      <c r="A11" s="17" t="s">
        <v>20</v>
      </c>
      <c r="B11" s="63" t="s">
        <v>36</v>
      </c>
      <c r="C11" s="23">
        <f t="shared" si="0"/>
        <v>56</v>
      </c>
      <c r="D11" s="56" t="s">
        <v>55</v>
      </c>
      <c r="E11" s="57">
        <v>28746</v>
      </c>
      <c r="F11" s="67">
        <f t="shared" si="1"/>
        <v>41</v>
      </c>
      <c r="G11" s="33">
        <f>IF(F11&gt;40,INDEX('возрастной коэф'!$B$1:$B$41,MATCH(F11,'возрастной коэф'!$A:$A),1),1)</f>
        <v>1.0029999999999999</v>
      </c>
      <c r="H11" s="67" t="str">
        <f t="shared" si="2"/>
        <v>Ветераны 40-44</v>
      </c>
      <c r="I11" s="74" t="s">
        <v>39</v>
      </c>
      <c r="J11" s="74" t="s">
        <v>63</v>
      </c>
      <c r="K11" s="18">
        <v>55.6</v>
      </c>
      <c r="L11" s="41">
        <f>IF(K11&gt;0,INDEX('Мэлоун для женщин'!$A$1:$K$166,MATCH(INT(K11),'Мэлоун для женщин'!$A:$A),MATCH(ROUND(MOD(K11,1),1),'Мэлоун для женщин'!$A$1:$K$1)),0)</f>
        <v>0.91669999999999996</v>
      </c>
      <c r="M11" s="55">
        <v>120</v>
      </c>
      <c r="N11" s="55">
        <v>130</v>
      </c>
      <c r="O11" s="55">
        <v>137.5</v>
      </c>
      <c r="P11" s="55"/>
      <c r="Q11" s="23">
        <f t="shared" si="3"/>
        <v>137.5</v>
      </c>
      <c r="R11" s="23">
        <f t="shared" si="4"/>
        <v>126.42438874999999</v>
      </c>
    </row>
    <row r="12" spans="1:18" x14ac:dyDescent="0.25">
      <c r="B12" s="63" t="s">
        <v>36</v>
      </c>
      <c r="C12" s="23">
        <f t="shared" si="0"/>
        <v>60</v>
      </c>
      <c r="D12" s="56" t="s">
        <v>57</v>
      </c>
      <c r="E12" s="57">
        <v>32427</v>
      </c>
      <c r="F12" s="67">
        <f t="shared" si="1"/>
        <v>31</v>
      </c>
      <c r="G12" s="33">
        <f>IF(F12&gt;40,INDEX('возрастной коэф'!$B$1:$B$41,MATCH(F12,'возрастной коэф'!$A:$A),1),1)</f>
        <v>1</v>
      </c>
      <c r="H12" s="67" t="str">
        <f t="shared" si="2"/>
        <v>open</v>
      </c>
      <c r="I12" s="74" t="s">
        <v>39</v>
      </c>
      <c r="J12" s="74" t="s">
        <v>49</v>
      </c>
      <c r="K12" s="18">
        <v>56.2</v>
      </c>
      <c r="L12" s="41">
        <f>IF(K12&gt;0,INDEX('Мэлоун для женщин'!$A$1:$K$166,MATCH(INT(K12),'Мэлоун для женщин'!$A:$A),MATCH(ROUND(MOD(K12,1),1),'Мэлоун для женщин'!$A$1:$K$1)),0)</f>
        <v>0.90859999999999996</v>
      </c>
      <c r="M12" s="55">
        <v>100</v>
      </c>
      <c r="N12" s="55">
        <v>110</v>
      </c>
      <c r="O12" s="55">
        <v>120</v>
      </c>
      <c r="P12" s="55"/>
      <c r="Q12" s="23">
        <f t="shared" si="3"/>
        <v>120</v>
      </c>
      <c r="R12" s="23">
        <f t="shared" si="4"/>
        <v>109.032</v>
      </c>
    </row>
    <row r="13" spans="1:18" x14ac:dyDescent="0.25">
      <c r="A13" s="17" t="s">
        <v>20</v>
      </c>
      <c r="B13" s="63" t="s">
        <v>36</v>
      </c>
      <c r="C13" s="23">
        <f t="shared" si="0"/>
        <v>67.5</v>
      </c>
      <c r="D13" s="56" t="s">
        <v>54</v>
      </c>
      <c r="E13" s="57">
        <v>32483</v>
      </c>
      <c r="F13" s="67">
        <f t="shared" si="1"/>
        <v>31</v>
      </c>
      <c r="G13" s="33">
        <f>IF(F13&gt;40,INDEX('возрастной коэф'!$B$1:$B$41,MATCH(F13,'возрастной коэф'!$A:$A),1),1)</f>
        <v>1</v>
      </c>
      <c r="H13" s="67" t="str">
        <f t="shared" si="2"/>
        <v>open</v>
      </c>
      <c r="I13" s="56" t="s">
        <v>39</v>
      </c>
      <c r="J13" s="56" t="s">
        <v>49</v>
      </c>
      <c r="K13" s="18">
        <v>67.5</v>
      </c>
      <c r="L13" s="41">
        <f>IF(K13&gt;0,INDEX('Мэлоун для женщин'!$A$1:$K$166,MATCH(INT(K13),'Мэлоун для женщин'!$A:$A),MATCH(ROUND(MOD(K13,1),1),'Мэлоун для женщин'!$A$1:$K$1)),0)</f>
        <v>0.77769999999999995</v>
      </c>
      <c r="M13" s="55">
        <v>90</v>
      </c>
      <c r="N13" s="55">
        <v>100</v>
      </c>
      <c r="O13" s="55">
        <v>110</v>
      </c>
      <c r="P13" s="55"/>
      <c r="Q13" s="23">
        <f t="shared" si="3"/>
        <v>110</v>
      </c>
      <c r="R13" s="23">
        <f t="shared" si="4"/>
        <v>85.546999999999997</v>
      </c>
    </row>
    <row r="14" spans="1:18" x14ac:dyDescent="0.25">
      <c r="A14" s="17" t="s">
        <v>20</v>
      </c>
      <c r="B14" s="63" t="s">
        <v>36</v>
      </c>
      <c r="C14" s="23">
        <f t="shared" ref="C14" si="5">IF(K14=0,0,IF(K14&lt;=44,44,IF(K14&lt;=48,48,IF(K14&lt;=52,52,IF(K14&lt;=56,56,IF(K14&lt;=60,60,IF(K14&lt;=67.5,67.5,IF(K14&lt;=75,75,IF(K14&lt;=82.5,82.5,IF(K14&lt;=90,90,"+90"))))))))))</f>
        <v>75</v>
      </c>
      <c r="D14" s="56" t="s">
        <v>64</v>
      </c>
      <c r="E14" s="57">
        <v>29492</v>
      </c>
      <c r="F14" s="67">
        <f t="shared" si="1"/>
        <v>39</v>
      </c>
      <c r="G14" s="33">
        <f>IF(F14&gt;40,INDEX('возрастной коэф'!$B$1:$B$41,MATCH(F14,'возрастной коэф'!$A:$A),1),1)</f>
        <v>1</v>
      </c>
      <c r="H14" s="67" t="str">
        <f t="shared" ref="H14:H15" si="6">IF(F14=0,"",IF(F14&lt;=15,"Девушки 14-15",IF(F14&lt;=17,"Девушки 16-17",IF(F14&lt;=19,"Девушки 18-19",IF(F14&lt;=23,"Юниоры",IF(F14&lt;=39,"open",IF(F14&lt;=44,"Ветераны 40-44",IF(F14&lt;=49,"Ветераны 45-49",IF(F14&lt;=54,"Ветераны 50-54",IF(F14&lt;=59,"Ветераны 55-59",IF(F14&lt;=64,"Ветераны 60-64",IF(F14&lt;=69,"Ветераны 65-69",IF(F14&lt;=74,"Ветераны 70-74",IF(F14&lt;=79,"Ветераны 75-79","+80"))))))))))))))</f>
        <v>open</v>
      </c>
      <c r="I14" s="74" t="s">
        <v>65</v>
      </c>
      <c r="J14" s="74" t="s">
        <v>66</v>
      </c>
      <c r="K14" s="18">
        <v>75</v>
      </c>
      <c r="L14" s="41">
        <f>IF(K14&gt;0,INDEX('Мэлоун для женщин'!$A$1:$K$166,MATCH(INT(K14),'Мэлоун для женщин'!$A:$A),MATCH(ROUND(MOD(K14,1),1),'Мэлоун для женщин'!$A$1:$K$1)),0)</f>
        <v>0.72160000000000002</v>
      </c>
      <c r="M14" s="55">
        <v>155</v>
      </c>
      <c r="N14" s="55">
        <v>160</v>
      </c>
      <c r="O14" s="55">
        <v>165</v>
      </c>
      <c r="P14" s="55"/>
      <c r="Q14" s="23">
        <f t="shared" ref="Q14" si="7">MAX(M14:O14)</f>
        <v>165</v>
      </c>
      <c r="R14" s="23">
        <f t="shared" ref="R14" si="8">Q14*L14*G14</f>
        <v>119.06400000000001</v>
      </c>
    </row>
    <row r="15" spans="1:18" x14ac:dyDescent="0.25">
      <c r="A15" s="17" t="s">
        <v>20</v>
      </c>
      <c r="B15" s="63" t="s">
        <v>36</v>
      </c>
      <c r="C15" s="23" t="str">
        <f t="shared" si="0"/>
        <v>+90</v>
      </c>
      <c r="D15" s="56" t="s">
        <v>69</v>
      </c>
      <c r="E15" s="57"/>
      <c r="F15" s="67">
        <f t="shared" si="1"/>
        <v>0</v>
      </c>
      <c r="G15" s="33">
        <f>IF(F15&gt;40,INDEX('возрастной коэф'!$B$1:$B$41,MATCH(F15,'возрастной коэф'!$A:$A),1),1)</f>
        <v>1</v>
      </c>
      <c r="H15" s="67" t="str">
        <f t="shared" si="6"/>
        <v/>
      </c>
      <c r="I15" s="74" t="s">
        <v>70</v>
      </c>
      <c r="J15" s="74" t="s">
        <v>49</v>
      </c>
      <c r="K15" s="18">
        <v>113</v>
      </c>
      <c r="L15" s="41">
        <f>IF(K15&gt;0,INDEX('Мэлоун для женщин'!$A$1:$K$166,MATCH(INT(K15),'Мэлоун для женщин'!$A:$A),MATCH(ROUND(MOD(K15,1),1),'Мэлоун для женщин'!$A$1:$K$1)),0)</f>
        <v>0.5655</v>
      </c>
      <c r="M15" s="55">
        <v>100</v>
      </c>
      <c r="N15" s="55">
        <v>110</v>
      </c>
      <c r="O15" s="55">
        <v>125</v>
      </c>
      <c r="P15" s="55"/>
      <c r="Q15" s="23">
        <f t="shared" si="3"/>
        <v>125</v>
      </c>
      <c r="R15" s="23">
        <f t="shared" si="4"/>
        <v>70.6875</v>
      </c>
    </row>
    <row r="16" spans="1:18" x14ac:dyDescent="0.25">
      <c r="B16" s="71"/>
      <c r="C16" s="71"/>
      <c r="D16" s="72" t="s">
        <v>58</v>
      </c>
      <c r="E16" s="71"/>
      <c r="F16" s="71"/>
      <c r="G16" s="73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2:18" x14ac:dyDescent="0.25">
      <c r="B17" s="63" t="s">
        <v>36</v>
      </c>
      <c r="C17" s="23">
        <f>IF(K17=0,0,IF(K17&lt;=52,52,IF(K17&lt;=56,56,IF(K17&lt;=60,60,IF(K17&lt;=67.5,67.5,IF(K17&lt;=75,75,IF(K17&lt;=82.5,82.5,IF(K17&lt;=90,90,IF(K17&lt;=100,100,IF(K17&lt;=110,110,IF(K17&lt;=125,125,IF(K17&lt;=140,140,"+140"))))))))))))</f>
        <v>60</v>
      </c>
      <c r="D17" s="74" t="s">
        <v>56</v>
      </c>
      <c r="E17" s="54">
        <v>37236</v>
      </c>
      <c r="F17" s="67">
        <f>IF(E17&gt;0,IF(DATE(2020,MONTH(E17),DAY(E17))&lt;=DATE(2020,1,25),2020-YEAR(E17),2020-YEAR(E17)-1),0)</f>
        <v>18</v>
      </c>
      <c r="G17" s="33">
        <f>IF(F17&gt;40,INDEX('возрастной коэф'!$B$1:$B$41,MATCH(F17,'возрастной коэф'!$A:$A),1),1)</f>
        <v>1</v>
      </c>
      <c r="H17" s="24" t="str">
        <f>IF(F17=0,"",IF(F17&lt;=15,"Юноши 14-15",IF(F17&lt;=17,"Юноши 16-17",IF(F17&lt;=19,"Юноши 18-19",IF(F17&lt;=23,"Юниоры",IF(F17&lt;=39,"open",IF(F17&lt;=44,"Ветераны 40-44",IF(F17&lt;=49,"Ветераны 45-49",IF(F17&lt;=54,"Ветераны 50-54",IF(F17&lt;=59,"Ветераны 55-59",IF(F17&lt;=64,"Ветераны 60-64",IF(F17&lt;=69,"Ветераны 65-69",IF(F17&lt;=74,"Ветераны 70-74",IF(F17&lt;=79,"Ветераны 75-79","+80"))))))))))))))</f>
        <v>Юноши 18-19</v>
      </c>
      <c r="I17" s="74" t="s">
        <v>39</v>
      </c>
      <c r="J17" s="74" t="s">
        <v>49</v>
      </c>
      <c r="K17" s="18">
        <v>59.8</v>
      </c>
      <c r="L17" s="41">
        <f>IF(K17&gt;0,INDEX('Шварц для мужчин'!$A$1:$K$166,MATCH(INT(K17),'Шварц для мужчин'!$A:$A),MATCH(ROUND(MOD(K17,1),1),'Шварц для мужчин'!$A$1:$K$1)),0)</f>
        <v>0.91559999999999997</v>
      </c>
      <c r="M17" s="55">
        <v>170</v>
      </c>
      <c r="N17" s="55">
        <v>180</v>
      </c>
      <c r="O17" s="55">
        <v>190</v>
      </c>
      <c r="P17" s="55"/>
      <c r="Q17" s="23">
        <f>MAX(M17:O17)</f>
        <v>190</v>
      </c>
      <c r="R17" s="23">
        <f>Q17*L17*G17</f>
        <v>173.964</v>
      </c>
    </row>
    <row r="18" spans="2:18" x14ac:dyDescent="0.25">
      <c r="B18" s="63" t="s">
        <v>36</v>
      </c>
      <c r="C18" s="23">
        <f>IF(K18=0,0,IF(K18&lt;=52,52,IF(K18&lt;=56,56,IF(K18&lt;=60,60,IF(K18&lt;=67.5,67.5,IF(K18&lt;=75,75,IF(K18&lt;=82.5,82.5,IF(K18&lt;=90,90,IF(K18&lt;=100,100,IF(K18&lt;=110,110,IF(K18&lt;=125,125,IF(K18&lt;=140,140,"+140"))))))))))))</f>
        <v>75</v>
      </c>
      <c r="D18" s="56" t="s">
        <v>53</v>
      </c>
      <c r="E18" s="57">
        <v>37442</v>
      </c>
      <c r="F18" s="67">
        <f>IF(E18&gt;0,IF(DATE(2020,MONTH(E18),DAY(E18))&lt;=DATE(2020,1,25),2020-YEAR(E18),2020-YEAR(E18)-1),0)</f>
        <v>17</v>
      </c>
      <c r="G18" s="33">
        <f>IF(F18&gt;40,INDEX('возрастной коэф'!$B$1:$B$41,MATCH(F18,'возрастной коэф'!$A:$A),1),1)</f>
        <v>1</v>
      </c>
      <c r="H18" s="24" t="str">
        <f>IF(F18=0,"",IF(F18&lt;=15,"Юноши 14-15",IF(F18&lt;=17,"Юноши 16-17",IF(F18&lt;=19,"Юноши 18-19",IF(F18&lt;=23,"Юниоры",IF(F18&lt;=39,"open",IF(F18&lt;=44,"Ветераны 40-44",IF(F18&lt;=49,"Ветераны 45-49",IF(F18&lt;=54,"Ветераны 50-54",IF(F18&lt;=59,"Ветераны 55-59",IF(F18&lt;=64,"Ветераны 60-64",IF(F18&lt;=69,"Ветераны 65-69",IF(F18&lt;=74,"Ветераны 70-74",IF(F18&lt;=79,"Ветераны 75-79","+80"))))))))))))))</f>
        <v>Юноши 16-17</v>
      </c>
      <c r="I18" s="56" t="s">
        <v>51</v>
      </c>
      <c r="J18" s="56" t="s">
        <v>52</v>
      </c>
      <c r="K18" s="18">
        <v>71.900000000000006</v>
      </c>
      <c r="L18" s="41">
        <f>IF(K18&gt;0,INDEX('Шварц для мужчин'!$A$1:$K$166,MATCH(INT(K18),'Шварц для мужчин'!$A:$A),MATCH(ROUND(MOD(K18,1),1),'Шварц для мужчин'!$A$1:$K$1)),0)</f>
        <v>0.68740000000000001</v>
      </c>
      <c r="M18" s="55">
        <v>140</v>
      </c>
      <c r="N18" s="55">
        <v>150</v>
      </c>
      <c r="O18" s="55">
        <v>152.5</v>
      </c>
      <c r="P18" s="55"/>
      <c r="Q18" s="23">
        <f>MAX(M18:O18)</f>
        <v>152.5</v>
      </c>
      <c r="R18" s="23">
        <f>Q18*L18*G18</f>
        <v>104.82850000000001</v>
      </c>
    </row>
    <row r="19" spans="2:18" x14ac:dyDescent="0.25">
      <c r="B19" s="63" t="s">
        <v>36</v>
      </c>
      <c r="C19" s="23">
        <f>IF(K19=0,0,IF(K19&lt;=52,52,IF(K19&lt;=56,56,IF(K19&lt;=60,60,IF(K19&lt;=67.5,67.5,IF(K19&lt;=75,75,IF(K19&lt;=82.5,82.5,IF(K19&lt;=90,90,IF(K19&lt;=100,100,IF(K19&lt;=110,110,IF(K19&lt;=125,125,IF(K19&lt;=140,140,"+140"))))))))))))</f>
        <v>110</v>
      </c>
      <c r="D19" s="74" t="s">
        <v>50</v>
      </c>
      <c r="E19" s="54">
        <v>37468</v>
      </c>
      <c r="F19" s="67">
        <f>IF(E19&gt;0,IF(DATE(2020,MONTH(E19),DAY(E19))&lt;=DATE(2020,1,25),2020-YEAR(E19),2020-YEAR(E19)-1),0)</f>
        <v>17</v>
      </c>
      <c r="G19" s="33">
        <f>IF(F19&gt;40,INDEX('возрастной коэф'!$B$1:$B$41,MATCH(F19,'возрастной коэф'!$A:$A),1),1)</f>
        <v>1</v>
      </c>
      <c r="H19" s="24" t="str">
        <f>IF(F19=0,"",IF(F19&lt;=15,"Юноши 14-15",IF(F19&lt;=17,"Юноши 16-17",IF(F19&lt;=19,"Юноши 18-19",IF(F19&lt;=23,"Юниоры",IF(F19&lt;=39,"open",IF(F19&lt;=44,"Ветераны 40-44",IF(F19&lt;=49,"Ветераны 45-49",IF(F19&lt;=54,"Ветераны 50-54",IF(F19&lt;=59,"Ветераны 55-59",IF(F19&lt;=64,"Ветераны 60-64",IF(F19&lt;=69,"Ветераны 65-69",IF(F19&lt;=74,"Ветераны 70-74",IF(F19&lt;=79,"Ветераны 75-79","+80"))))))))))))))</f>
        <v>Юноши 16-17</v>
      </c>
      <c r="I19" s="74" t="s">
        <v>51</v>
      </c>
      <c r="J19" s="74" t="s">
        <v>52</v>
      </c>
      <c r="K19" s="18">
        <v>107.6</v>
      </c>
      <c r="L19" s="41">
        <f>IF(K19&gt;0,INDEX('Шварц для мужчин'!$A$1:$K$166,MATCH(INT(K19),'Шварц для мужчин'!$A:$A),MATCH(ROUND(MOD(K19,1),1),'Шварц для мужчин'!$A$1:$K$1)),0)</f>
        <v>0.53959999999999997</v>
      </c>
      <c r="M19" s="55">
        <v>180</v>
      </c>
      <c r="N19" s="55">
        <v>200</v>
      </c>
      <c r="O19" s="55">
        <v>210</v>
      </c>
      <c r="P19" s="55"/>
      <c r="Q19" s="23">
        <f>MAX(M19:O19)</f>
        <v>210</v>
      </c>
      <c r="R19" s="23">
        <f>Q19*L19*G19</f>
        <v>113.31599999999999</v>
      </c>
    </row>
    <row r="20" spans="2:18" x14ac:dyDescent="0.25">
      <c r="B20" s="63" t="s">
        <v>36</v>
      </c>
      <c r="C20" s="23">
        <f>IF(K20=0,0,IF(K20&lt;=52,52,IF(K20&lt;=56,56,IF(K20&lt;=60,60,IF(K20&lt;=67.5,67.5,IF(K20&lt;=75,75,IF(K20&lt;=82.5,82.5,IF(K20&lt;=90,90,IF(K20&lt;=100,100,IF(K20&lt;=110,110,IF(K20&lt;=125,125,IF(K20&lt;=140,140,"+140"))))))))))))</f>
        <v>125</v>
      </c>
      <c r="D20" s="56" t="s">
        <v>67</v>
      </c>
      <c r="E20" s="57">
        <v>38056</v>
      </c>
      <c r="F20" s="67">
        <v>14</v>
      </c>
      <c r="G20" s="33">
        <f>IF(F20&gt;40,INDEX('возрастной коэф'!$B$1:$B$41,MATCH(F20,'возрастной коэф'!$A:$A),1),1)</f>
        <v>1</v>
      </c>
      <c r="H20" s="24" t="str">
        <f>IF(F20=0,"",IF(F20&lt;=15,"Юноши 14-15",IF(F20&lt;=17,"Юноши 16-17",IF(F20&lt;=19,"Юноши 18-19",IF(F20&lt;=23,"Юниоры",IF(F20&lt;=39,"open",IF(F20&lt;=44,"Ветераны 40-44",IF(F20&lt;=49,"Ветераны 45-49",IF(F20&lt;=54,"Ветераны 50-54",IF(F20&lt;=59,"Ветераны 55-59",IF(F20&lt;=64,"Ветераны 60-64",IF(F20&lt;=69,"Ветераны 65-69",IF(F20&lt;=74,"Ветераны 70-74",IF(F20&lt;=79,"Ветераны 75-79","+80"))))))))))))))</f>
        <v>Юноши 14-15</v>
      </c>
      <c r="I20" s="56" t="s">
        <v>51</v>
      </c>
      <c r="J20" s="56" t="s">
        <v>52</v>
      </c>
      <c r="K20" s="18">
        <v>125</v>
      </c>
      <c r="L20" s="41">
        <f>IF(K20&gt;0,INDEX('Шварц для мужчин'!$A$1:$K$166,MATCH(INT(K20),'Шварц для мужчин'!$A:$A),MATCH(ROUND(MOD(K20,1),1),'Шварц для мужчин'!$A$1:$K$1)),0)</f>
        <v>0.52100000000000002</v>
      </c>
      <c r="M20" s="55">
        <v>157.5</v>
      </c>
      <c r="N20" s="55">
        <v>-167.5</v>
      </c>
      <c r="O20" s="55">
        <v>167.5</v>
      </c>
      <c r="P20" s="55"/>
      <c r="Q20" s="23">
        <f>MAX(M20:O20)</f>
        <v>167.5</v>
      </c>
      <c r="R20" s="23">
        <f>Q20*L20*G20</f>
        <v>87.267499999999998</v>
      </c>
    </row>
    <row r="21" spans="2:18" x14ac:dyDescent="0.25">
      <c r="B21" s="71"/>
      <c r="C21" s="71"/>
      <c r="D21" s="72" t="s">
        <v>35</v>
      </c>
      <c r="E21" s="71"/>
      <c r="F21" s="71"/>
      <c r="G21" s="73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</row>
    <row r="22" spans="2:18" x14ac:dyDescent="0.25">
      <c r="B22" s="63" t="s">
        <v>36</v>
      </c>
      <c r="C22" s="23">
        <f>IF(K22=0,0,IF(K22&lt;=52,52,IF(K22&lt;=56,56,IF(K22&lt;=60,60,IF(K22&lt;=67.5,67.5,IF(K22&lt;=75,75,IF(K22&lt;=82.5,82.5,IF(K22&lt;=90,90,IF(K22&lt;=100,100,IF(K22&lt;=110,110,IF(K22&lt;=125,125,IF(K22&lt;=140,140,"+140"))))))))))))</f>
        <v>82.5</v>
      </c>
      <c r="D22" s="74" t="s">
        <v>37</v>
      </c>
      <c r="E22" s="54">
        <v>30387</v>
      </c>
      <c r="F22" s="67">
        <f>IF(E22&gt;0,IF(DATE(2020,MONTH(E22),DAY(E22))&lt;=DATE(2020,1,25),2020-YEAR(E22),2020-YEAR(E22)-1),0)</f>
        <v>36</v>
      </c>
      <c r="G22" s="33">
        <f>IF(F22&gt;40,INDEX('возрастной коэф'!$B$1:$B$41,MATCH(F22,'возрастной коэф'!$A:$A),1),1)</f>
        <v>1</v>
      </c>
      <c r="H22" s="24" t="str">
        <f>IF(F22=0,"",IF(F22&lt;=15,"Юноши 14-15",IF(F22&lt;=17,"Юноши 16-17",IF(F22&lt;=19,"Юноши 18-19",IF(F22&lt;=23,"Юниоры",IF(F22&lt;=39,"open",IF(F22&lt;=44,"Ветераны 40-44",IF(F22&lt;=49,"Ветераны 45-49",IF(F22&lt;=54,"Ветераны 50-54",IF(F22&lt;=59,"Ветераны 55-59",IF(F22&lt;=64,"Ветераны 60-64",IF(F22&lt;=69,"Ветераны 65-69",IF(F22&lt;=74,"Ветераны 70-74",IF(F22&lt;=79,"Ветераны 75-79","+80"))))))))))))))</f>
        <v>open</v>
      </c>
      <c r="I22" s="74" t="s">
        <v>39</v>
      </c>
      <c r="J22" s="53"/>
      <c r="K22" s="18">
        <v>78.400000000000006</v>
      </c>
      <c r="L22" s="41">
        <f>IF(K22&gt;0,INDEX('Шварц для мужчин'!$A$1:$K$166,MATCH(INT(K22),'Шварц для мужчин'!$A:$A),MATCH(ROUND(MOD(K22,1),1),'Шварц для мужчин'!$A$1:$K$1)),0)</f>
        <v>0.64239999999999997</v>
      </c>
      <c r="M22" s="55">
        <v>220</v>
      </c>
      <c r="N22" s="55">
        <v>235</v>
      </c>
      <c r="O22" s="55">
        <v>250</v>
      </c>
      <c r="P22" s="55"/>
      <c r="Q22" s="23">
        <f>MAX(M22:O22)</f>
        <v>250</v>
      </c>
      <c r="R22" s="23">
        <f>Q22*L22*G22</f>
        <v>160.6</v>
      </c>
    </row>
    <row r="23" spans="2:18" x14ac:dyDescent="0.25">
      <c r="B23" s="63" t="s">
        <v>36</v>
      </c>
      <c r="C23" s="23">
        <f>IF(K23=0,0,IF(K23&lt;=52,52,IF(K23&lt;=56,56,IF(K23&lt;=60,60,IF(K23&lt;=67.5,67.5,IF(K23&lt;=75,75,IF(K23&lt;=82.5,82.5,IF(K23&lt;=90,90,IF(K23&lt;=100,100,IF(K23&lt;=110,110,IF(K23&lt;=125,125,IF(K23&lt;=140,140,"+140"))))))))))))</f>
        <v>82.5</v>
      </c>
      <c r="D23" s="74" t="s">
        <v>59</v>
      </c>
      <c r="E23" s="54">
        <v>35192</v>
      </c>
      <c r="F23" s="67">
        <f>IF(E23&gt;0,IF(DATE(2020,MONTH(E23),DAY(E23))&lt;=DATE(2020,1,25),2020-YEAR(E23),2020-YEAR(E23)-1),0)</f>
        <v>23</v>
      </c>
      <c r="G23" s="33">
        <f>IF(F23&gt;40,INDEX('возрастной коэф'!$B$1:$B$41,MATCH(F23,'возрастной коэф'!$A:$A),1),1)</f>
        <v>1</v>
      </c>
      <c r="H23" s="24" t="str">
        <f>IF(F23=0,"",IF(F23&lt;=15,"Юноши 14-15",IF(F23&lt;=17,"Юноши 16-17",IF(F23&lt;=19,"Юноши 18-19",IF(F23&lt;=23,"Юниоры",IF(F23&lt;=39,"open",IF(F23&lt;=44,"Ветераны 40-44",IF(F23&lt;=49,"Ветераны 45-49",IF(F23&lt;=54,"Ветераны 50-54",IF(F23&lt;=59,"Ветераны 55-59",IF(F23&lt;=64,"Ветераны 60-64",IF(F23&lt;=69,"Ветераны 65-69",IF(F23&lt;=74,"Ветераны 70-74",IF(F23&lt;=79,"Ветераны 75-79","+80"))))))))))))))</f>
        <v>Юниоры</v>
      </c>
      <c r="I23" s="74" t="s">
        <v>60</v>
      </c>
      <c r="J23" s="75" t="s">
        <v>61</v>
      </c>
      <c r="K23" s="18">
        <v>82.3</v>
      </c>
      <c r="L23" s="41">
        <f>IF(K23&gt;0,INDEX('Шварц для мужчин'!$A$1:$K$166,MATCH(INT(K23),'Шварц для мужчин'!$A:$A),MATCH(ROUND(MOD(K23,1),1),'Шварц для мужчин'!$A$1:$K$1)),0)</f>
        <v>0.62029999999999996</v>
      </c>
      <c r="M23" s="55">
        <v>160</v>
      </c>
      <c r="N23" s="55">
        <v>170</v>
      </c>
      <c r="O23" s="55">
        <v>-172.5</v>
      </c>
      <c r="P23" s="55"/>
      <c r="Q23" s="23">
        <f>MAX(M23:O23)</f>
        <v>170</v>
      </c>
      <c r="R23" s="23">
        <f>Q23*L23*G23</f>
        <v>105.45099999999999</v>
      </c>
    </row>
    <row r="24" spans="2:18" x14ac:dyDescent="0.25">
      <c r="B24" s="63" t="s">
        <v>36</v>
      </c>
      <c r="C24" s="23">
        <f>IF(K24=0,0,IF(K24&lt;=52,52,IF(K24&lt;=56,56,IF(K24&lt;=60,60,IF(K24&lt;=67.5,67.5,IF(K24&lt;=75,75,IF(K24&lt;=82.5,82.5,IF(K24&lt;=90,90,IF(K24&lt;=100,100,IF(K24&lt;=110,110,IF(K24&lt;=125,125,IF(K24&lt;=140,140,"+140"))))))))))))</f>
        <v>90</v>
      </c>
      <c r="D24" s="56" t="s">
        <v>46</v>
      </c>
      <c r="E24" s="57"/>
      <c r="F24" s="67">
        <f>IF(E24&gt;0,IF(DATE(2020,MONTH(E24),DAY(E24))&lt;=DATE(2020,1,25),2020-YEAR(E24),2020-YEAR(E24)-1),0)</f>
        <v>0</v>
      </c>
      <c r="G24" s="33">
        <f>IF(F24&gt;40,INDEX('возрастной коэф'!$B$1:$B$41,MATCH(F24,'возрастной коэф'!$A:$A),1),1)</f>
        <v>1</v>
      </c>
      <c r="H24" s="24" t="str">
        <f t="shared" ref="H24:H27" si="9">IF(F24=0,"",IF(F24&lt;=15,"Юноши 14-15",IF(F24&lt;=17,"Юноши 16-17",IF(F24&lt;=19,"Юноши 18-19",IF(F24&lt;=23,"Юниоры",IF(F24&lt;=39,"open",IF(F24&lt;=44,"Ветераны 40-44",IF(F24&lt;=49,"Ветераны 45-49",IF(F24&lt;=54,"Ветераны 50-54",IF(F24&lt;=59,"Ветераны 55-59",IF(F24&lt;=64,"Ветераны 60-64",IF(F24&lt;=69,"Ветераны 65-69",IF(F24&lt;=74,"Ветераны 70-74",IF(F24&lt;=79,"Ветераны 75-79","+80"))))))))))))))</f>
        <v/>
      </c>
      <c r="I24" s="74" t="s">
        <v>39</v>
      </c>
      <c r="J24" s="56"/>
      <c r="K24" s="18">
        <v>83.9</v>
      </c>
      <c r="L24" s="41">
        <f>IF(K24&gt;0,INDEX('Шварц для мужчин'!$A$1:$K$166,MATCH(INT(K24),'Шварц для мужчин'!$A:$A),MATCH(ROUND(MOD(K24,1),1),'Шварц для мужчин'!$A$1:$K$1)),0)</f>
        <v>0.61219999999999997</v>
      </c>
      <c r="M24" s="55">
        <v>170</v>
      </c>
      <c r="N24" s="55">
        <v>185</v>
      </c>
      <c r="O24" s="55">
        <v>200</v>
      </c>
      <c r="P24" s="55"/>
      <c r="Q24" s="23">
        <f>MAX(M24:O24)</f>
        <v>200</v>
      </c>
      <c r="R24" s="23">
        <f>Q24*L24*G24</f>
        <v>122.44</v>
      </c>
    </row>
    <row r="25" spans="2:18" x14ac:dyDescent="0.25">
      <c r="B25" s="63" t="s">
        <v>36</v>
      </c>
      <c r="C25" s="23">
        <f>IF(K25=0,0,IF(K25&lt;=52,52,IF(K25&lt;=56,56,IF(K25&lt;=60,60,IF(K25&lt;=67.5,67.5,IF(K25&lt;=75,75,IF(K25&lt;=82.5,82.5,IF(K25&lt;=90,90,IF(K25&lt;=100,100,IF(K25&lt;=110,110,IF(K25&lt;=125,125,IF(K25&lt;=140,140,"+140"))))))))))))</f>
        <v>100</v>
      </c>
      <c r="D25" s="74" t="s">
        <v>47</v>
      </c>
      <c r="E25" s="54"/>
      <c r="F25" s="67">
        <f>IF(E25&gt;0,IF(DATE(2020,MONTH(E25),DAY(E25))&lt;=DATE(2020,1,25),2020-YEAR(E25),2020-YEAR(E25)-1),0)</f>
        <v>0</v>
      </c>
      <c r="G25" s="33">
        <f>IF(F25&gt;40,INDEX('возрастной коэф'!$B$1:$B$41,MATCH(F25,'возрастной коэф'!$A:$A),1),1)</f>
        <v>1</v>
      </c>
      <c r="H25" s="24" t="s">
        <v>72</v>
      </c>
      <c r="I25" s="74" t="s">
        <v>39</v>
      </c>
      <c r="J25" s="74" t="s">
        <v>49</v>
      </c>
      <c r="K25" s="18">
        <v>95.8</v>
      </c>
      <c r="L25" s="41">
        <f>IF(K25&gt;0,INDEX('Шварц для мужчин'!$A$1:$K$166,MATCH(INT(K25),'Шварц для мужчин'!$A:$A),MATCH(ROUND(MOD(K25,1),1),'Шварц для мужчин'!$A$1:$K$1)),0)</f>
        <v>0.56540000000000001</v>
      </c>
      <c r="M25" s="55">
        <v>220</v>
      </c>
      <c r="N25" s="55">
        <v>230</v>
      </c>
      <c r="O25" s="55">
        <v>240</v>
      </c>
      <c r="P25" s="55"/>
      <c r="Q25" s="23">
        <f>MAX(M25:O25)</f>
        <v>240</v>
      </c>
      <c r="R25" s="23">
        <f>Q25*L25*G25</f>
        <v>135.696</v>
      </c>
    </row>
    <row r="26" spans="2:18" x14ac:dyDescent="0.25">
      <c r="B26" s="63" t="s">
        <v>36</v>
      </c>
      <c r="C26" s="23">
        <f>IF(K26=0,0,IF(K26&lt;=52,52,IF(K26&lt;=56,56,IF(K26&lt;=60,60,IF(K26&lt;=67.5,67.5,IF(K26&lt;=75,75,IF(K26&lt;=82.5,82.5,IF(K26&lt;=90,90,IF(K26&lt;=100,100,IF(K26&lt;=110,110,IF(K26&lt;=125,125,IF(K26&lt;=140,140,"+140"))))))))))))</f>
        <v>110</v>
      </c>
      <c r="D26" s="56" t="s">
        <v>62</v>
      </c>
      <c r="E26" s="57">
        <v>34034</v>
      </c>
      <c r="F26" s="67">
        <f>IF(E26&gt;0,IF(DATE(2020,MONTH(E26),DAY(E26))&lt;=DATE(2020,1,25),2020-YEAR(E26),2020-YEAR(E26)-1),0)</f>
        <v>26</v>
      </c>
      <c r="G26" s="33">
        <f>IF(F26&gt;40,INDEX('возрастной коэф'!$B$1:$B$41,MATCH(F26,'возрастной коэф'!$A:$A),1),1)</f>
        <v>1</v>
      </c>
      <c r="H26" s="24" t="str">
        <f t="shared" si="9"/>
        <v>open</v>
      </c>
      <c r="I26" s="56" t="s">
        <v>51</v>
      </c>
      <c r="J26" s="56" t="s">
        <v>52</v>
      </c>
      <c r="K26" s="18">
        <v>105.5</v>
      </c>
      <c r="L26" s="41">
        <f>IF(K26&gt;0,INDEX('Шварц для мужчин'!$A$1:$K$166,MATCH(INT(K26),'Шварц для мужчин'!$A:$A),MATCH(ROUND(MOD(K26,1),1),'Шварц для мужчин'!$A$1:$K$1)),0)</f>
        <v>0.54290000000000005</v>
      </c>
      <c r="M26" s="55">
        <v>180</v>
      </c>
      <c r="N26" s="55">
        <v>200</v>
      </c>
      <c r="O26" s="55">
        <v>210</v>
      </c>
      <c r="P26" s="55"/>
      <c r="Q26" s="23">
        <f>MAX(M26:O26)</f>
        <v>210</v>
      </c>
      <c r="R26" s="23">
        <f>Q26*L26*G26</f>
        <v>114.00900000000001</v>
      </c>
    </row>
    <row r="27" spans="2:18" x14ac:dyDescent="0.25">
      <c r="B27" s="63" t="s">
        <v>36</v>
      </c>
      <c r="C27" s="23">
        <f t="shared" ref="C27" si="10">IF(K27=0,0,IF(K27&lt;=52,52,IF(K27&lt;=56,56,IF(K27&lt;=60,60,IF(K27&lt;=67.5,67.5,IF(K27&lt;=75,75,IF(K27&lt;=82.5,82.5,IF(K27&lt;=90,90,IF(K27&lt;=100,100,IF(K27&lt;=110,110,IF(K27&lt;=125,125,IF(K27&lt;=140,140,"+140"))))))))))))</f>
        <v>0</v>
      </c>
      <c r="D27" s="56"/>
      <c r="E27" s="57"/>
      <c r="F27" s="67">
        <f t="shared" ref="F27" si="11">IF(E27&gt;0,IF(DATE(2020,MONTH(E27),DAY(E27))&lt;=DATE(2020,1,25),2020-YEAR(E27),2020-YEAR(E27)-1),0)</f>
        <v>0</v>
      </c>
      <c r="G27" s="33">
        <f>IF(F27&gt;40,INDEX('возрастной коэф'!$B$1:$B$41,MATCH(F27,'возрастной коэф'!$A:$A),1),1)</f>
        <v>1</v>
      </c>
      <c r="H27" s="24" t="str">
        <f t="shared" si="9"/>
        <v/>
      </c>
      <c r="I27" s="56"/>
      <c r="J27" s="56"/>
      <c r="K27" s="18"/>
      <c r="L27" s="41">
        <f>IF(K27&gt;0,INDEX('Шварц для мужчин'!$A$1:$K$166,MATCH(INT(K27),'Шварц для мужчин'!$A:$A),MATCH(ROUND(MOD(K27,1),1),'Шварц для мужчин'!$A$1:$K$1)),0)</f>
        <v>0</v>
      </c>
      <c r="M27" s="55"/>
      <c r="N27" s="55"/>
      <c r="O27" s="55"/>
      <c r="P27" s="55"/>
      <c r="Q27" s="23">
        <f t="shared" ref="Q27" si="12">MAX(M27:O27)</f>
        <v>0</v>
      </c>
      <c r="R27" s="23">
        <f t="shared" ref="R27" si="13">Q27*L27*G27</f>
        <v>0</v>
      </c>
    </row>
  </sheetData>
  <sortState ref="B17:R21">
    <sortCondition ref="C17:C21"/>
  </sortState>
  <mergeCells count="15">
    <mergeCell ref="Q4:Q5"/>
    <mergeCell ref="R4:R5"/>
    <mergeCell ref="H4:H5"/>
    <mergeCell ref="I4:I5"/>
    <mergeCell ref="J4:J5"/>
    <mergeCell ref="K4:K5"/>
    <mergeCell ref="L4:L5"/>
    <mergeCell ref="C2:O2"/>
    <mergeCell ref="G4:G5"/>
    <mergeCell ref="B4:B5"/>
    <mergeCell ref="C4:C5"/>
    <mergeCell ref="D4:D5"/>
    <mergeCell ref="E4:E5"/>
    <mergeCell ref="F4:F5"/>
    <mergeCell ref="M4:P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6"/>
  <sheetViews>
    <sheetView workbookViewId="0">
      <selection activeCell="B2" sqref="B2"/>
    </sheetView>
  </sheetViews>
  <sheetFormatPr defaultColWidth="9.140625" defaultRowHeight="15" x14ac:dyDescent="0.25"/>
  <cols>
    <col min="1" max="1" width="9.140625" style="4"/>
    <col min="2" max="9" width="9.140625" style="2"/>
    <col min="10" max="10" width="9.140625" style="15"/>
    <col min="11" max="11" width="9.140625" style="2"/>
    <col min="12" max="12" width="8.85546875"/>
    <col min="13" max="18" width="9.140625" style="1"/>
    <col min="19" max="19" width="10.28515625" style="1" bestFit="1" customWidth="1"/>
    <col min="20" max="16384" width="9.140625" style="1"/>
  </cols>
  <sheetData>
    <row r="1" spans="1:20" s="7" customFormat="1" x14ac:dyDescent="0.25">
      <c r="A1" s="4"/>
      <c r="B1" s="6">
        <v>0</v>
      </c>
      <c r="C1" s="6">
        <v>0.1</v>
      </c>
      <c r="D1" s="6">
        <v>0.2</v>
      </c>
      <c r="E1" s="6">
        <v>0.3</v>
      </c>
      <c r="F1" s="6">
        <v>0.4</v>
      </c>
      <c r="G1" s="6">
        <v>0.5</v>
      </c>
      <c r="H1" s="6">
        <v>0.6</v>
      </c>
      <c r="I1" s="6">
        <v>0.7</v>
      </c>
      <c r="J1" s="14">
        <v>0.8</v>
      </c>
      <c r="K1" s="6">
        <v>0.9</v>
      </c>
    </row>
    <row r="2" spans="1:20" x14ac:dyDescent="0.25">
      <c r="A2" s="5">
        <v>40</v>
      </c>
      <c r="B2" s="3">
        <v>1.3132999999999999</v>
      </c>
      <c r="C2" s="3">
        <v>1.3091999999999999</v>
      </c>
      <c r="D2" s="3">
        <v>1.3051999999999999</v>
      </c>
      <c r="E2" s="3">
        <v>1.3010999999999999</v>
      </c>
      <c r="F2" s="3">
        <v>1.2970999999999999</v>
      </c>
      <c r="G2" s="3">
        <v>1.2930999999999999</v>
      </c>
      <c r="H2" s="3">
        <v>1.2890999999999999</v>
      </c>
      <c r="I2" s="3">
        <v>1.2850999999999999</v>
      </c>
      <c r="J2" s="10">
        <v>1.2811999999999999</v>
      </c>
      <c r="K2" s="3">
        <v>1.2773000000000001</v>
      </c>
    </row>
    <row r="3" spans="1:20" x14ac:dyDescent="0.25">
      <c r="A3" s="5">
        <v>41</v>
      </c>
      <c r="B3" s="3">
        <v>1.2734000000000001</v>
      </c>
      <c r="C3" s="3">
        <v>1.2695000000000001</v>
      </c>
      <c r="D3" s="3">
        <v>1.2656000000000001</v>
      </c>
      <c r="E3" s="3">
        <v>1.2618</v>
      </c>
      <c r="F3" s="3">
        <v>1.258</v>
      </c>
      <c r="G3" s="3">
        <v>1.2542</v>
      </c>
      <c r="H3" s="3">
        <v>1.2504</v>
      </c>
      <c r="I3" s="3">
        <v>1.2466999999999999</v>
      </c>
      <c r="J3" s="10">
        <v>1.2428999999999999</v>
      </c>
      <c r="K3" s="3">
        <v>1.2392000000000001</v>
      </c>
    </row>
    <row r="4" spans="1:20" x14ac:dyDescent="0.25">
      <c r="A4" s="5">
        <v>42</v>
      </c>
      <c r="B4" s="3">
        <v>1.2355</v>
      </c>
      <c r="C4" s="3">
        <v>1.2318</v>
      </c>
      <c r="D4" s="3">
        <v>1.2282</v>
      </c>
      <c r="E4" s="3">
        <v>1.2244999999999999</v>
      </c>
      <c r="F4" s="3">
        <v>1.2209000000000001</v>
      </c>
      <c r="G4" s="3">
        <v>1.2173</v>
      </c>
      <c r="H4" s="3">
        <v>1.2138</v>
      </c>
      <c r="I4" s="3">
        <v>1.2101999999999999</v>
      </c>
      <c r="J4" s="10">
        <v>1.2067000000000001</v>
      </c>
      <c r="K4" s="3">
        <v>1.2032</v>
      </c>
      <c r="O4" s="8">
        <v>44.8</v>
      </c>
      <c r="P4"/>
      <c r="Q4"/>
      <c r="R4"/>
      <c r="S4" s="8">
        <f>INDEX($A$1:$K$166,MATCH(INT(O4),$A:$A),MATCH(MOD(O4,1),$A$1:$K$1))</f>
        <v>1.143</v>
      </c>
    </row>
    <row r="5" spans="1:20" x14ac:dyDescent="0.25">
      <c r="A5" s="5">
        <v>43</v>
      </c>
      <c r="B5" s="3">
        <v>1.1997</v>
      </c>
      <c r="C5" s="3">
        <v>1.1961999999999999</v>
      </c>
      <c r="D5" s="3">
        <v>1.1927000000000001</v>
      </c>
      <c r="E5" s="3">
        <v>1.1893</v>
      </c>
      <c r="F5" s="3">
        <v>1.1858</v>
      </c>
      <c r="G5" s="3">
        <v>1.1823999999999999</v>
      </c>
      <c r="H5" s="3">
        <v>1.1791</v>
      </c>
      <c r="I5" s="3">
        <v>1.1757</v>
      </c>
      <c r="J5" s="10">
        <v>1.1722999999999999</v>
      </c>
      <c r="K5" s="3">
        <v>1.169</v>
      </c>
      <c r="O5">
        <v>44.1</v>
      </c>
      <c r="P5"/>
      <c r="Q5"/>
      <c r="R5"/>
      <c r="S5" s="8">
        <f>INDEX($A$1:$K$166,MATCH(INT(O5),$A:$A),MATCH(MOD(O5,1),$A$1:$K$1))</f>
        <v>1.1624000000000001</v>
      </c>
      <c r="T5"/>
    </row>
    <row r="6" spans="1:20" s="13" customFormat="1" x14ac:dyDescent="0.25">
      <c r="A6" s="9">
        <v>44</v>
      </c>
      <c r="B6" s="10">
        <v>1.1657</v>
      </c>
      <c r="C6" s="10">
        <v>1.1624000000000001</v>
      </c>
      <c r="D6" s="10">
        <v>1.1591</v>
      </c>
      <c r="E6" s="10">
        <v>1.1557999999999999</v>
      </c>
      <c r="F6" s="10">
        <v>1.1526000000000001</v>
      </c>
      <c r="G6" s="10">
        <v>1.1494</v>
      </c>
      <c r="H6" s="10">
        <v>1.1462000000000001</v>
      </c>
      <c r="I6" s="11">
        <v>1.143</v>
      </c>
      <c r="J6" s="10">
        <v>1.1397999999999999</v>
      </c>
      <c r="K6" s="10">
        <v>1.1367</v>
      </c>
      <c r="L6" s="12"/>
    </row>
    <row r="7" spans="1:20" x14ac:dyDescent="0.25">
      <c r="A7" s="5">
        <v>45</v>
      </c>
      <c r="B7" s="3">
        <v>1.1335</v>
      </c>
      <c r="C7" s="3">
        <v>1.1304000000000001</v>
      </c>
      <c r="D7" s="3">
        <v>1.1273</v>
      </c>
      <c r="E7" s="3">
        <v>1.1242000000000001</v>
      </c>
      <c r="F7" s="3">
        <v>1.1211</v>
      </c>
      <c r="G7" s="3">
        <v>1.1181000000000001</v>
      </c>
      <c r="H7" s="3">
        <v>1.115</v>
      </c>
      <c r="I7" s="3">
        <v>1.1120000000000001</v>
      </c>
      <c r="J7" s="10">
        <v>1.109</v>
      </c>
      <c r="K7" s="3">
        <v>1.1060000000000001</v>
      </c>
    </row>
    <row r="8" spans="1:20" x14ac:dyDescent="0.25">
      <c r="A8" s="5">
        <v>46</v>
      </c>
      <c r="B8" s="3">
        <v>1.1031</v>
      </c>
      <c r="C8" s="3">
        <v>1.1001000000000001</v>
      </c>
      <c r="D8" s="3">
        <v>1.0972</v>
      </c>
      <c r="E8" s="3">
        <v>1.0942000000000001</v>
      </c>
      <c r="F8" s="3">
        <v>1.0912999999999999</v>
      </c>
      <c r="G8" s="3">
        <v>1.0884</v>
      </c>
      <c r="H8" s="3">
        <v>1.0855999999999999</v>
      </c>
      <c r="I8" s="3">
        <v>1.0827</v>
      </c>
      <c r="J8" s="10">
        <v>1.0799000000000001</v>
      </c>
      <c r="K8" s="3">
        <v>1.077</v>
      </c>
    </row>
    <row r="9" spans="1:20" x14ac:dyDescent="0.25">
      <c r="A9" s="5">
        <v>47</v>
      </c>
      <c r="B9" s="3">
        <v>1.0742</v>
      </c>
      <c r="C9" s="3">
        <v>1.0713999999999999</v>
      </c>
      <c r="D9" s="3">
        <v>1.0686</v>
      </c>
      <c r="E9" s="3">
        <v>1.0659000000000001</v>
      </c>
      <c r="F9" s="3">
        <v>1.0630999999999999</v>
      </c>
      <c r="G9" s="3">
        <v>1.0604</v>
      </c>
      <c r="H9" s="3">
        <v>1.0577000000000001</v>
      </c>
      <c r="I9" s="3">
        <v>1.0549999999999999</v>
      </c>
      <c r="J9" s="10">
        <v>1.0523</v>
      </c>
      <c r="K9" s="3">
        <v>1.0496000000000001</v>
      </c>
    </row>
    <row r="10" spans="1:20" x14ac:dyDescent="0.25">
      <c r="A10" s="5">
        <v>48</v>
      </c>
      <c r="B10" s="3">
        <v>1.0468999999999999</v>
      </c>
      <c r="C10" s="3">
        <v>1.0443</v>
      </c>
      <c r="D10" s="3">
        <v>1.0416000000000001</v>
      </c>
      <c r="E10" s="3">
        <v>1.0389999999999999</v>
      </c>
      <c r="F10" s="3">
        <v>1.0364</v>
      </c>
      <c r="G10" s="3">
        <v>1.0338000000000001</v>
      </c>
      <c r="H10" s="3">
        <v>1.0311999999999999</v>
      </c>
      <c r="I10" s="3">
        <v>1.0286999999999999</v>
      </c>
      <c r="J10" s="10">
        <v>1.0261</v>
      </c>
      <c r="K10" s="3">
        <v>1.0236000000000001</v>
      </c>
    </row>
    <row r="11" spans="1:20" x14ac:dyDescent="0.25">
      <c r="A11" s="5">
        <v>49</v>
      </c>
      <c r="B11" s="3">
        <v>1.0210999999999999</v>
      </c>
      <c r="C11" s="3">
        <v>1.0185999999999999</v>
      </c>
      <c r="D11" s="3">
        <v>1.0161</v>
      </c>
      <c r="E11" s="3">
        <v>1.0136000000000001</v>
      </c>
      <c r="F11" s="3">
        <v>1.0111000000000001</v>
      </c>
      <c r="G11" s="3">
        <v>1.0086999999999999</v>
      </c>
      <c r="H11" s="3">
        <v>1.0062</v>
      </c>
      <c r="I11" s="3">
        <v>1.0038</v>
      </c>
      <c r="J11" s="10">
        <v>1.0014000000000001</v>
      </c>
      <c r="K11" s="3">
        <v>1.9990000000000001</v>
      </c>
    </row>
    <row r="12" spans="1:20" x14ac:dyDescent="0.25">
      <c r="A12" s="5">
        <v>50</v>
      </c>
      <c r="B12" s="3">
        <v>0.99660000000000004</v>
      </c>
      <c r="C12" s="3">
        <v>0.99419999999999997</v>
      </c>
      <c r="D12" s="3">
        <v>0.9919</v>
      </c>
      <c r="E12" s="3">
        <v>0.98950000000000005</v>
      </c>
      <c r="F12" s="3">
        <v>0.98719999999999997</v>
      </c>
      <c r="G12" s="3">
        <v>0.9849</v>
      </c>
      <c r="H12" s="3">
        <v>0.98260000000000003</v>
      </c>
      <c r="I12" s="3">
        <v>0.98029999999999995</v>
      </c>
      <c r="J12" s="10">
        <v>0.97799999999999998</v>
      </c>
      <c r="K12" s="3">
        <v>0.97570000000000001</v>
      </c>
    </row>
    <row r="13" spans="1:20" x14ac:dyDescent="0.25">
      <c r="A13" s="5">
        <v>51</v>
      </c>
      <c r="B13" s="3">
        <v>0.97340000000000004</v>
      </c>
      <c r="C13" s="3">
        <v>0.97119999999999995</v>
      </c>
      <c r="D13" s="3">
        <v>0.96899999999999997</v>
      </c>
      <c r="E13" s="3">
        <v>0.9667</v>
      </c>
      <c r="F13" s="3">
        <v>0.96450000000000002</v>
      </c>
      <c r="G13" s="3">
        <v>0.96230000000000004</v>
      </c>
      <c r="H13" s="3">
        <v>0.96009999999999995</v>
      </c>
      <c r="I13" s="3">
        <v>0.95799999999999996</v>
      </c>
      <c r="J13" s="10">
        <v>0.95579999999999998</v>
      </c>
      <c r="K13" s="3">
        <v>0.9536</v>
      </c>
    </row>
    <row r="14" spans="1:20" x14ac:dyDescent="0.25">
      <c r="A14" s="5">
        <v>52</v>
      </c>
      <c r="B14" s="3">
        <v>0.95150000000000001</v>
      </c>
      <c r="C14" s="3">
        <v>0.94940000000000002</v>
      </c>
      <c r="D14" s="3">
        <v>0.94730000000000003</v>
      </c>
      <c r="E14" s="3">
        <v>0.94520000000000004</v>
      </c>
      <c r="F14" s="3">
        <v>0.94310000000000005</v>
      </c>
      <c r="G14" s="3">
        <v>0.94099999999999995</v>
      </c>
      <c r="H14" s="3">
        <v>0.93889999999999996</v>
      </c>
      <c r="I14" s="3">
        <v>0.93679999999999997</v>
      </c>
      <c r="J14" s="10">
        <v>0.93479999999999996</v>
      </c>
      <c r="K14" s="3">
        <v>0.93279999999999996</v>
      </c>
    </row>
    <row r="15" spans="1:20" x14ac:dyDescent="0.25">
      <c r="A15" s="5">
        <v>53</v>
      </c>
      <c r="B15" s="3">
        <v>0.93069999999999997</v>
      </c>
      <c r="C15" s="3">
        <v>0.92869999999999997</v>
      </c>
      <c r="D15" s="3">
        <v>0.92669999999999997</v>
      </c>
      <c r="E15" s="3">
        <v>0.92469999999999997</v>
      </c>
      <c r="F15" s="3">
        <v>0.92269999999999996</v>
      </c>
      <c r="G15" s="3">
        <v>0.92079999999999995</v>
      </c>
      <c r="H15" s="3">
        <v>0.91879999999999995</v>
      </c>
      <c r="I15" s="3">
        <v>0.91690000000000005</v>
      </c>
      <c r="J15" s="10">
        <v>0.91490000000000005</v>
      </c>
      <c r="K15" s="3">
        <v>0.91300000000000003</v>
      </c>
    </row>
    <row r="16" spans="1:20" x14ac:dyDescent="0.25">
      <c r="A16" s="5">
        <v>54</v>
      </c>
      <c r="B16" s="3">
        <v>0.91110000000000002</v>
      </c>
      <c r="C16" s="3">
        <v>0.90920000000000001</v>
      </c>
      <c r="D16" s="3">
        <v>0.9073</v>
      </c>
      <c r="E16" s="3">
        <v>0.90539999999999998</v>
      </c>
      <c r="F16" s="3">
        <v>0.90349999999999997</v>
      </c>
      <c r="G16" s="3">
        <v>0.90159999999999996</v>
      </c>
      <c r="H16" s="3">
        <v>0.89980000000000004</v>
      </c>
      <c r="I16" s="3">
        <v>0.89790000000000003</v>
      </c>
      <c r="J16" s="10">
        <v>0.89610000000000001</v>
      </c>
      <c r="K16" s="3">
        <v>0.89429999999999998</v>
      </c>
    </row>
    <row r="17" spans="1:11" x14ac:dyDescent="0.25">
      <c r="A17" s="5">
        <v>55</v>
      </c>
      <c r="B17" s="3">
        <v>0.89239999999999997</v>
      </c>
      <c r="C17" s="3">
        <v>0.89059999999999995</v>
      </c>
      <c r="D17" s="3">
        <v>0.88880000000000003</v>
      </c>
      <c r="E17" s="3">
        <v>0.88700000000000001</v>
      </c>
      <c r="F17" s="3">
        <v>0.88529999999999998</v>
      </c>
      <c r="G17" s="3">
        <v>0.88349999999999995</v>
      </c>
      <c r="H17" s="3">
        <v>0.88170000000000004</v>
      </c>
      <c r="I17" s="3">
        <v>0.88</v>
      </c>
      <c r="J17" s="10">
        <v>0.87819999999999998</v>
      </c>
      <c r="K17" s="3">
        <v>0.87649999999999995</v>
      </c>
    </row>
    <row r="18" spans="1:11" x14ac:dyDescent="0.25">
      <c r="A18" s="5">
        <v>56</v>
      </c>
      <c r="B18" s="3">
        <v>0.87480000000000002</v>
      </c>
      <c r="C18" s="3">
        <v>0.87309999999999999</v>
      </c>
      <c r="D18" s="3">
        <v>0.87139999999999995</v>
      </c>
      <c r="E18" s="3">
        <v>0.86970000000000003</v>
      </c>
      <c r="F18" s="3">
        <v>0.86799999999999999</v>
      </c>
      <c r="G18" s="3">
        <v>0.86629999999999996</v>
      </c>
      <c r="H18" s="3">
        <v>0.86460000000000004</v>
      </c>
      <c r="I18" s="3">
        <v>0.86299999999999999</v>
      </c>
      <c r="J18" s="10">
        <v>0.86129999999999995</v>
      </c>
      <c r="K18" s="3">
        <v>0.85970000000000002</v>
      </c>
    </row>
    <row r="19" spans="1:11" x14ac:dyDescent="0.25">
      <c r="A19" s="5">
        <v>57</v>
      </c>
      <c r="B19" s="3">
        <v>0.85799999999999998</v>
      </c>
      <c r="C19" s="3">
        <v>0.85640000000000005</v>
      </c>
      <c r="D19" s="3">
        <v>0.8548</v>
      </c>
      <c r="E19" s="3">
        <v>0.85319999999999996</v>
      </c>
      <c r="F19" s="3">
        <v>0.85160000000000002</v>
      </c>
      <c r="G19" s="3">
        <v>0.85</v>
      </c>
      <c r="H19" s="3">
        <v>0.84840000000000004</v>
      </c>
      <c r="I19" s="3">
        <v>0.8468</v>
      </c>
      <c r="J19" s="10">
        <v>0.84530000000000005</v>
      </c>
      <c r="K19" s="3">
        <v>0.84370000000000001</v>
      </c>
    </row>
    <row r="20" spans="1:11" x14ac:dyDescent="0.25">
      <c r="A20" s="5">
        <v>58</v>
      </c>
      <c r="B20" s="3">
        <v>0.84219999999999995</v>
      </c>
      <c r="C20" s="3">
        <v>0.84060000000000001</v>
      </c>
      <c r="D20" s="3">
        <v>0.83909999999999996</v>
      </c>
      <c r="E20" s="3">
        <v>0.83760000000000001</v>
      </c>
      <c r="F20" s="3">
        <v>0.83609999999999995</v>
      </c>
      <c r="G20" s="3">
        <v>0.83450000000000002</v>
      </c>
      <c r="H20" s="3">
        <v>0.83299999999999996</v>
      </c>
      <c r="I20" s="3">
        <v>0.83150000000000002</v>
      </c>
      <c r="J20" s="10">
        <v>0.83009999999999995</v>
      </c>
      <c r="K20" s="3">
        <v>0.8286</v>
      </c>
    </row>
    <row r="21" spans="1:11" x14ac:dyDescent="0.25">
      <c r="A21" s="5">
        <v>59</v>
      </c>
      <c r="B21" s="3">
        <v>0.82709999999999995</v>
      </c>
      <c r="C21" s="3">
        <v>0.82569999999999999</v>
      </c>
      <c r="D21" s="3">
        <v>0.82420000000000004</v>
      </c>
      <c r="E21" s="3">
        <v>0.82279999999999998</v>
      </c>
      <c r="F21" s="3">
        <v>0.82130000000000003</v>
      </c>
      <c r="G21" s="3">
        <v>0.81989999999999996</v>
      </c>
      <c r="H21" s="3">
        <v>0.81850000000000001</v>
      </c>
      <c r="I21" s="3">
        <v>0.81699999999999995</v>
      </c>
      <c r="J21" s="10">
        <v>0.91559999999999997</v>
      </c>
      <c r="K21" s="3">
        <v>0.81420000000000003</v>
      </c>
    </row>
    <row r="22" spans="1:11" x14ac:dyDescent="0.25">
      <c r="A22" s="5">
        <v>60</v>
      </c>
      <c r="B22" s="3">
        <v>0.81279999999999997</v>
      </c>
      <c r="C22" s="3">
        <v>0.81140000000000001</v>
      </c>
      <c r="D22" s="3">
        <v>0.81010000000000004</v>
      </c>
      <c r="E22" s="3">
        <v>0.80869999999999997</v>
      </c>
      <c r="F22" s="3">
        <v>0.80730000000000002</v>
      </c>
      <c r="G22" s="3">
        <v>0.80600000000000005</v>
      </c>
      <c r="H22" s="3">
        <v>0.80459999999999998</v>
      </c>
      <c r="I22" s="3">
        <v>0.80330000000000001</v>
      </c>
      <c r="J22" s="10">
        <v>0.80189999999999995</v>
      </c>
      <c r="K22" s="3">
        <v>0.80059999999999998</v>
      </c>
    </row>
    <row r="23" spans="1:11" x14ac:dyDescent="0.25">
      <c r="A23" s="5">
        <v>61</v>
      </c>
      <c r="B23" s="3">
        <v>0.79930000000000001</v>
      </c>
      <c r="C23" s="3">
        <v>0.79790000000000005</v>
      </c>
      <c r="D23" s="3">
        <v>0.79659999999999997</v>
      </c>
      <c r="E23" s="3">
        <v>0.79530000000000001</v>
      </c>
      <c r="F23" s="3">
        <v>0.79400000000000004</v>
      </c>
      <c r="G23" s="3">
        <v>0.79269999999999996</v>
      </c>
      <c r="H23" s="3">
        <v>0.79149999999999998</v>
      </c>
      <c r="I23" s="3">
        <v>0.79020000000000001</v>
      </c>
      <c r="J23" s="10">
        <v>0.78890000000000005</v>
      </c>
      <c r="K23" s="3">
        <v>0.78759999999999997</v>
      </c>
    </row>
    <row r="24" spans="1:11" x14ac:dyDescent="0.25">
      <c r="A24" s="5">
        <v>62</v>
      </c>
      <c r="B24" s="3">
        <v>0.78639999999999999</v>
      </c>
      <c r="C24" s="3">
        <v>0.78510000000000002</v>
      </c>
      <c r="D24" s="3">
        <v>0.78390000000000004</v>
      </c>
      <c r="E24" s="3">
        <v>0.78259999999999996</v>
      </c>
      <c r="F24" s="3">
        <v>0.78139999999999998</v>
      </c>
      <c r="G24" s="3">
        <v>0.7802</v>
      </c>
      <c r="H24" s="3">
        <v>0.77890000000000004</v>
      </c>
      <c r="I24" s="3">
        <v>0.77769999999999995</v>
      </c>
      <c r="J24" s="10">
        <v>0.77649999999999997</v>
      </c>
      <c r="K24" s="3">
        <v>0.77529999999999999</v>
      </c>
    </row>
    <row r="25" spans="1:11" x14ac:dyDescent="0.25">
      <c r="A25" s="5">
        <v>63</v>
      </c>
      <c r="B25" s="3">
        <v>0.77410000000000001</v>
      </c>
      <c r="C25" s="3">
        <v>0.77290000000000003</v>
      </c>
      <c r="D25" s="3">
        <v>0.77170000000000005</v>
      </c>
      <c r="E25" s="3">
        <v>0.77059999999999995</v>
      </c>
      <c r="F25" s="3">
        <v>0.76939999999999997</v>
      </c>
      <c r="G25" s="3">
        <v>0.76819999999999999</v>
      </c>
      <c r="H25" s="3">
        <v>0.7671</v>
      </c>
      <c r="I25" s="3">
        <v>0.76590000000000003</v>
      </c>
      <c r="J25" s="10">
        <v>0.76470000000000005</v>
      </c>
      <c r="K25" s="3">
        <v>0.76359999999999995</v>
      </c>
    </row>
    <row r="26" spans="1:11" x14ac:dyDescent="0.25">
      <c r="A26" s="5">
        <v>64</v>
      </c>
      <c r="B26" s="3">
        <v>0.76249999999999996</v>
      </c>
      <c r="C26" s="3">
        <v>0.76129999999999998</v>
      </c>
      <c r="D26" s="3">
        <v>0.76019999999999999</v>
      </c>
      <c r="E26" s="3">
        <v>0.7591</v>
      </c>
      <c r="F26" s="3">
        <v>0.75800000000000001</v>
      </c>
      <c r="G26" s="3">
        <v>0.75680000000000003</v>
      </c>
      <c r="H26" s="3">
        <v>0.75570000000000004</v>
      </c>
      <c r="I26" s="3">
        <v>0.75460000000000005</v>
      </c>
      <c r="J26" s="10">
        <v>0.75349999999999995</v>
      </c>
      <c r="K26" s="3">
        <v>0.75239999999999996</v>
      </c>
    </row>
    <row r="27" spans="1:11" x14ac:dyDescent="0.25">
      <c r="A27" s="5">
        <v>65</v>
      </c>
      <c r="B27" s="3">
        <v>0.75139999999999996</v>
      </c>
      <c r="C27" s="3">
        <v>0.75029999999999997</v>
      </c>
      <c r="D27" s="3">
        <v>0.74919999999999998</v>
      </c>
      <c r="E27" s="3">
        <v>0.74809999999999999</v>
      </c>
      <c r="F27" s="3">
        <v>0.74709999999999999</v>
      </c>
      <c r="G27" s="3">
        <v>0.746</v>
      </c>
      <c r="H27" s="3">
        <v>0.745</v>
      </c>
      <c r="I27" s="3">
        <v>0.74390000000000001</v>
      </c>
      <c r="J27" s="10">
        <v>0.7429</v>
      </c>
      <c r="K27" s="3">
        <v>0.74180000000000001</v>
      </c>
    </row>
    <row r="28" spans="1:11" x14ac:dyDescent="0.25">
      <c r="A28" s="5">
        <v>66</v>
      </c>
      <c r="B28" s="3">
        <v>0.74080000000000001</v>
      </c>
      <c r="C28" s="3">
        <v>0.73980000000000001</v>
      </c>
      <c r="D28" s="3">
        <v>0.73870000000000002</v>
      </c>
      <c r="E28" s="3">
        <v>0.73770000000000002</v>
      </c>
      <c r="F28" s="3">
        <v>0.73670000000000002</v>
      </c>
      <c r="G28" s="3">
        <v>0.73570000000000002</v>
      </c>
      <c r="H28" s="3">
        <v>0.73470000000000002</v>
      </c>
      <c r="I28" s="3">
        <v>0.73370000000000002</v>
      </c>
      <c r="J28" s="10">
        <v>0.73270000000000002</v>
      </c>
      <c r="K28" s="3">
        <v>0.73170000000000002</v>
      </c>
    </row>
    <row r="29" spans="1:11" x14ac:dyDescent="0.25">
      <c r="A29" s="5">
        <v>67</v>
      </c>
      <c r="B29" s="3">
        <v>0.73070000000000002</v>
      </c>
      <c r="C29" s="3">
        <v>0.72970000000000002</v>
      </c>
      <c r="D29" s="3">
        <v>0.72870000000000001</v>
      </c>
      <c r="E29" s="3">
        <v>0.7278</v>
      </c>
      <c r="F29" s="3">
        <v>0.7268</v>
      </c>
      <c r="G29" s="3">
        <v>0.7258</v>
      </c>
      <c r="H29" s="3">
        <v>0.72489999999999999</v>
      </c>
      <c r="I29" s="3">
        <v>0.72389999999999999</v>
      </c>
      <c r="J29" s="10">
        <v>0.72299999999999998</v>
      </c>
      <c r="K29" s="3">
        <v>0.72199999999999998</v>
      </c>
    </row>
    <row r="30" spans="1:11" x14ac:dyDescent="0.25">
      <c r="A30" s="5">
        <v>68</v>
      </c>
      <c r="B30" s="3">
        <v>0.72109999999999996</v>
      </c>
      <c r="C30" s="3">
        <v>0.72009999999999996</v>
      </c>
      <c r="D30" s="3">
        <v>0.71919999999999995</v>
      </c>
      <c r="E30" s="3">
        <v>0.71830000000000005</v>
      </c>
      <c r="F30" s="3">
        <v>0.71740000000000004</v>
      </c>
      <c r="G30" s="3">
        <v>0.71640000000000004</v>
      </c>
      <c r="H30" s="3">
        <v>0.71550000000000002</v>
      </c>
      <c r="I30" s="3">
        <v>0.71460000000000001</v>
      </c>
      <c r="J30" s="10">
        <v>0.7137</v>
      </c>
      <c r="K30" s="3">
        <v>0.71279999999999999</v>
      </c>
    </row>
    <row r="31" spans="1:11" x14ac:dyDescent="0.25">
      <c r="A31" s="5">
        <v>69</v>
      </c>
      <c r="B31" s="3">
        <v>0.71189999999999998</v>
      </c>
      <c r="C31" s="3">
        <v>0.71099999999999997</v>
      </c>
      <c r="D31" s="3">
        <v>0.71009999999999995</v>
      </c>
      <c r="E31" s="3">
        <v>0.70920000000000005</v>
      </c>
      <c r="F31" s="3">
        <v>0.70830000000000004</v>
      </c>
      <c r="G31" s="3">
        <v>0.70740000000000003</v>
      </c>
      <c r="H31" s="3">
        <v>0.70660000000000001</v>
      </c>
      <c r="I31" s="3">
        <v>0.70569999999999999</v>
      </c>
      <c r="J31" s="10">
        <v>0.70479999999999998</v>
      </c>
      <c r="K31" s="3">
        <v>0.70399999999999996</v>
      </c>
    </row>
    <row r="32" spans="1:11" x14ac:dyDescent="0.25">
      <c r="A32" s="5">
        <v>70</v>
      </c>
      <c r="B32" s="3">
        <v>0.70309999999999995</v>
      </c>
      <c r="C32" s="3">
        <v>0.70220000000000005</v>
      </c>
      <c r="D32" s="3">
        <v>0.70140000000000002</v>
      </c>
      <c r="E32" s="3">
        <v>0.70050000000000001</v>
      </c>
      <c r="F32" s="3">
        <v>0.69969999999999999</v>
      </c>
      <c r="G32" s="3">
        <v>0.69889999999999997</v>
      </c>
      <c r="H32" s="3">
        <v>0.69799999999999995</v>
      </c>
      <c r="I32" s="3">
        <v>0.69720000000000004</v>
      </c>
      <c r="J32" s="10">
        <v>0.69640000000000002</v>
      </c>
      <c r="K32" s="3">
        <v>0.69550000000000001</v>
      </c>
    </row>
    <row r="33" spans="1:11" x14ac:dyDescent="0.25">
      <c r="A33" s="5">
        <v>71</v>
      </c>
      <c r="B33" s="3">
        <v>0.69469999999999998</v>
      </c>
      <c r="C33" s="3">
        <v>0.69389999999999996</v>
      </c>
      <c r="D33" s="3">
        <v>0.69310000000000005</v>
      </c>
      <c r="E33" s="3">
        <v>0.69230000000000003</v>
      </c>
      <c r="F33" s="3">
        <v>0.69140000000000001</v>
      </c>
      <c r="G33" s="3">
        <v>0.69059999999999999</v>
      </c>
      <c r="H33" s="3">
        <v>0.68979999999999997</v>
      </c>
      <c r="I33" s="3">
        <v>0.68899999999999995</v>
      </c>
      <c r="J33" s="10">
        <v>0.68820000000000003</v>
      </c>
      <c r="K33" s="3">
        <v>0.68740000000000001</v>
      </c>
    </row>
    <row r="34" spans="1:11" x14ac:dyDescent="0.25">
      <c r="A34" s="5">
        <v>72</v>
      </c>
      <c r="B34" s="3">
        <v>0.68669999999999998</v>
      </c>
      <c r="C34" s="3">
        <v>0.68589999999999995</v>
      </c>
      <c r="D34" s="3">
        <v>0.68510000000000004</v>
      </c>
      <c r="E34" s="3">
        <v>0.68430000000000002</v>
      </c>
      <c r="F34" s="3">
        <v>0.6835</v>
      </c>
      <c r="G34" s="3">
        <v>0.68279999999999996</v>
      </c>
      <c r="H34" s="3">
        <v>0.68200000000000005</v>
      </c>
      <c r="I34" s="3">
        <v>0.68120000000000003</v>
      </c>
      <c r="J34" s="10">
        <v>0.68049999999999999</v>
      </c>
      <c r="K34" s="3">
        <v>0.67969999999999997</v>
      </c>
    </row>
    <row r="35" spans="1:11" x14ac:dyDescent="0.25">
      <c r="A35" s="5">
        <v>73</v>
      </c>
      <c r="B35" s="3">
        <v>0.67889999999999995</v>
      </c>
      <c r="C35" s="3">
        <v>0.67820000000000003</v>
      </c>
      <c r="D35" s="3">
        <v>0.6774</v>
      </c>
      <c r="E35" s="3">
        <v>0.67669999999999997</v>
      </c>
      <c r="F35" s="3">
        <v>0.67600000000000005</v>
      </c>
      <c r="G35" s="3">
        <v>0.67520000000000002</v>
      </c>
      <c r="H35" s="3">
        <v>0.67449999999999999</v>
      </c>
      <c r="I35" s="3">
        <v>0.67369999999999997</v>
      </c>
      <c r="J35" s="10">
        <v>0.67300000000000004</v>
      </c>
      <c r="K35" s="3">
        <v>0.67230000000000001</v>
      </c>
    </row>
    <row r="36" spans="1:11" x14ac:dyDescent="0.25">
      <c r="A36" s="5">
        <v>74</v>
      </c>
      <c r="B36" s="3">
        <v>0.67159999999999997</v>
      </c>
      <c r="C36" s="3">
        <v>0.67079999999999995</v>
      </c>
      <c r="D36" s="3">
        <v>0.67010000000000003</v>
      </c>
      <c r="E36" s="3">
        <v>0.6694</v>
      </c>
      <c r="F36" s="3">
        <v>0.66869999999999996</v>
      </c>
      <c r="G36" s="3">
        <v>0.66800000000000004</v>
      </c>
      <c r="H36" s="3">
        <v>0.6673</v>
      </c>
      <c r="I36" s="3">
        <v>0.66659999999999997</v>
      </c>
      <c r="J36" s="10">
        <v>0.66590000000000005</v>
      </c>
      <c r="K36" s="3">
        <v>0.66520000000000001</v>
      </c>
    </row>
    <row r="37" spans="1:11" x14ac:dyDescent="0.25">
      <c r="A37" s="5">
        <v>75</v>
      </c>
      <c r="B37" s="3">
        <v>0.66449999999999998</v>
      </c>
      <c r="C37" s="3">
        <v>0.66379999999999995</v>
      </c>
      <c r="D37" s="3">
        <v>0.66310000000000002</v>
      </c>
      <c r="E37" s="3">
        <v>0.66239999999999999</v>
      </c>
      <c r="F37" s="3">
        <v>0.66169999999999995</v>
      </c>
      <c r="G37" s="3">
        <v>0.66100000000000003</v>
      </c>
      <c r="H37" s="3">
        <v>0.6603</v>
      </c>
      <c r="I37" s="3">
        <v>0.65980000000000005</v>
      </c>
      <c r="J37" s="10">
        <v>0.65900000000000003</v>
      </c>
      <c r="K37" s="3">
        <v>0.6583</v>
      </c>
    </row>
    <row r="38" spans="1:11" x14ac:dyDescent="0.25">
      <c r="A38" s="5">
        <v>76</v>
      </c>
      <c r="B38" s="3">
        <v>0.65769999999999995</v>
      </c>
      <c r="C38" s="3">
        <v>0.65700000000000003</v>
      </c>
      <c r="D38" s="3">
        <v>0.65629999999999999</v>
      </c>
      <c r="E38" s="3">
        <v>0.65569999999999995</v>
      </c>
      <c r="F38" s="3">
        <v>0.65500000000000003</v>
      </c>
      <c r="G38" s="3">
        <v>0.65429999999999999</v>
      </c>
      <c r="H38" s="3">
        <v>0.65369999999999995</v>
      </c>
      <c r="I38" s="3">
        <v>0.65300000000000002</v>
      </c>
      <c r="J38" s="10">
        <v>0.65239999999999998</v>
      </c>
      <c r="K38" s="3">
        <v>0.65169999999999995</v>
      </c>
    </row>
    <row r="39" spans="1:11" x14ac:dyDescent="0.25">
      <c r="A39" s="5">
        <v>77</v>
      </c>
      <c r="B39" s="3">
        <v>0.65110000000000001</v>
      </c>
      <c r="C39" s="3">
        <v>0.65049999999999997</v>
      </c>
      <c r="D39" s="3">
        <v>0.64980000000000004</v>
      </c>
      <c r="E39" s="3">
        <v>0.6492</v>
      </c>
      <c r="F39" s="3">
        <v>0.64859999999999995</v>
      </c>
      <c r="G39" s="3">
        <v>0.64790000000000003</v>
      </c>
      <c r="H39" s="3">
        <v>0.64729999999999999</v>
      </c>
      <c r="I39" s="3">
        <v>0.64670000000000005</v>
      </c>
      <c r="J39" s="10">
        <v>0.64610000000000001</v>
      </c>
      <c r="K39" s="3">
        <v>0.64539999999999997</v>
      </c>
    </row>
    <row r="40" spans="1:11" x14ac:dyDescent="0.25">
      <c r="A40" s="5">
        <v>78</v>
      </c>
      <c r="B40" s="3">
        <v>0.64480000000000004</v>
      </c>
      <c r="C40" s="3">
        <v>0.64419999999999999</v>
      </c>
      <c r="D40" s="3">
        <v>0.64359999999999995</v>
      </c>
      <c r="E40" s="3">
        <v>0.64300000000000002</v>
      </c>
      <c r="F40" s="3">
        <v>0.64239999999999997</v>
      </c>
      <c r="G40" s="3">
        <v>0.64180000000000004</v>
      </c>
      <c r="H40" s="3">
        <v>0.64119999999999999</v>
      </c>
      <c r="I40" s="3">
        <v>0.64049999999999996</v>
      </c>
      <c r="J40" s="10">
        <v>0.63990000000000002</v>
      </c>
      <c r="K40" s="3">
        <v>0.63939999999999997</v>
      </c>
    </row>
    <row r="41" spans="1:11" x14ac:dyDescent="0.25">
      <c r="A41" s="5">
        <v>79</v>
      </c>
      <c r="B41" s="3">
        <v>0.63880000000000003</v>
      </c>
      <c r="C41" s="3">
        <v>0.63819999999999999</v>
      </c>
      <c r="D41" s="3">
        <v>0.63759999999999994</v>
      </c>
      <c r="E41" s="3">
        <v>0.63700000000000001</v>
      </c>
      <c r="F41" s="3">
        <v>0.63639999999999997</v>
      </c>
      <c r="G41" s="3">
        <v>0.63580000000000003</v>
      </c>
      <c r="H41" s="3">
        <v>0.63519999999999999</v>
      </c>
      <c r="I41" s="3">
        <v>0.63470000000000004</v>
      </c>
      <c r="J41" s="10">
        <v>0.6341</v>
      </c>
      <c r="K41" s="3">
        <v>0.63349999999999995</v>
      </c>
    </row>
    <row r="42" spans="1:11" x14ac:dyDescent="0.25">
      <c r="A42" s="5">
        <v>80</v>
      </c>
      <c r="B42" s="3">
        <v>0.63290000000000002</v>
      </c>
      <c r="C42" s="3">
        <v>0.63239999999999996</v>
      </c>
      <c r="D42" s="3">
        <v>0.63180000000000003</v>
      </c>
      <c r="E42" s="3">
        <v>0.63119999999999998</v>
      </c>
      <c r="F42" s="3">
        <v>0.63070000000000004</v>
      </c>
      <c r="G42" s="3">
        <v>0.63009999999999999</v>
      </c>
      <c r="H42" s="3">
        <v>0.62949999999999995</v>
      </c>
      <c r="I42" s="3">
        <v>0.629</v>
      </c>
      <c r="J42" s="10">
        <v>0.63839999999999997</v>
      </c>
      <c r="K42" s="3">
        <v>0.62790000000000001</v>
      </c>
    </row>
    <row r="43" spans="1:11" x14ac:dyDescent="0.25">
      <c r="A43" s="5">
        <v>81</v>
      </c>
      <c r="B43" s="3">
        <v>0.62729999999999997</v>
      </c>
      <c r="C43" s="3">
        <v>0.62680000000000002</v>
      </c>
      <c r="D43" s="3">
        <v>0.62619999999999998</v>
      </c>
      <c r="E43" s="3">
        <v>0.62570000000000003</v>
      </c>
      <c r="F43" s="3">
        <v>0.62509999999999999</v>
      </c>
      <c r="G43" s="3">
        <v>0.62450000000000006</v>
      </c>
      <c r="H43" s="3">
        <v>0.62409999999999999</v>
      </c>
      <c r="I43" s="3">
        <v>0.62350000000000005</v>
      </c>
      <c r="J43" s="10">
        <v>0.623</v>
      </c>
      <c r="K43" s="3">
        <v>0.62239999999999995</v>
      </c>
    </row>
    <row r="44" spans="1:11" x14ac:dyDescent="0.25">
      <c r="A44" s="5">
        <v>82</v>
      </c>
      <c r="B44" s="3">
        <v>0.63190000000000002</v>
      </c>
      <c r="C44" s="3">
        <v>0.62139999999999995</v>
      </c>
      <c r="D44" s="3">
        <v>0.62090000000000001</v>
      </c>
      <c r="E44" s="3">
        <v>0.62029999999999996</v>
      </c>
      <c r="F44" s="3">
        <v>0.61980000000000002</v>
      </c>
      <c r="G44" s="3">
        <v>0.61929999999999996</v>
      </c>
      <c r="H44" s="3">
        <v>0.61880000000000002</v>
      </c>
      <c r="I44" s="3">
        <v>0.61829999999999996</v>
      </c>
      <c r="J44" s="10">
        <v>0.61770000000000003</v>
      </c>
      <c r="K44" s="3">
        <v>0.61719999999999997</v>
      </c>
    </row>
    <row r="45" spans="1:11" x14ac:dyDescent="0.25">
      <c r="A45" s="5">
        <v>83</v>
      </c>
      <c r="B45" s="3">
        <v>0.61670000000000003</v>
      </c>
      <c r="C45" s="3">
        <v>0.61619999999999997</v>
      </c>
      <c r="D45" s="3">
        <v>0.61570000000000003</v>
      </c>
      <c r="E45" s="3">
        <v>0.61519999999999997</v>
      </c>
      <c r="F45" s="3">
        <v>0.61470000000000002</v>
      </c>
      <c r="G45" s="3">
        <v>0.61419999999999997</v>
      </c>
      <c r="H45" s="3">
        <v>0.61370000000000002</v>
      </c>
      <c r="I45" s="3">
        <v>0.61319999999999997</v>
      </c>
      <c r="J45" s="10">
        <v>0.61270000000000002</v>
      </c>
      <c r="K45" s="3">
        <v>0.61219999999999997</v>
      </c>
    </row>
    <row r="46" spans="1:11" x14ac:dyDescent="0.25">
      <c r="A46" s="5">
        <v>84</v>
      </c>
      <c r="B46" s="3">
        <v>0.61170000000000002</v>
      </c>
      <c r="C46" s="3">
        <v>0.61119999999999997</v>
      </c>
      <c r="D46" s="3">
        <v>0.61070000000000002</v>
      </c>
      <c r="E46" s="3">
        <v>0.61019999999999996</v>
      </c>
      <c r="F46" s="3">
        <v>0.60980000000000001</v>
      </c>
      <c r="G46" s="3">
        <v>0.60929999999999995</v>
      </c>
      <c r="H46" s="3">
        <v>0.60880000000000001</v>
      </c>
      <c r="I46" s="3">
        <v>0.60829999999999995</v>
      </c>
      <c r="J46" s="10">
        <v>0.60780000000000001</v>
      </c>
      <c r="K46" s="3">
        <v>0.60740000000000005</v>
      </c>
    </row>
    <row r="47" spans="1:11" x14ac:dyDescent="0.25">
      <c r="A47" s="5">
        <v>85</v>
      </c>
      <c r="B47" s="3">
        <v>0.6069</v>
      </c>
      <c r="C47" s="3">
        <v>0.60640000000000005</v>
      </c>
      <c r="D47" s="3">
        <v>0.60589999999999999</v>
      </c>
      <c r="E47" s="3">
        <v>0.60550000000000004</v>
      </c>
      <c r="F47" s="3">
        <v>0.60499999999999998</v>
      </c>
      <c r="G47" s="3">
        <v>0.60450000000000004</v>
      </c>
      <c r="H47" s="3">
        <v>0.60409999999999997</v>
      </c>
      <c r="I47" s="3">
        <v>0.60360000000000003</v>
      </c>
      <c r="J47" s="10">
        <v>0.60309999999999997</v>
      </c>
      <c r="K47" s="3">
        <v>0.60270000000000001</v>
      </c>
    </row>
    <row r="48" spans="1:11" x14ac:dyDescent="0.25">
      <c r="A48" s="5">
        <v>86</v>
      </c>
      <c r="B48" s="3">
        <v>0.60219999999999996</v>
      </c>
      <c r="C48" s="3">
        <v>0.6018</v>
      </c>
      <c r="D48" s="3">
        <v>0.60129999999999995</v>
      </c>
      <c r="E48" s="3">
        <v>0.60089999999999999</v>
      </c>
      <c r="F48" s="3">
        <v>0.60040000000000004</v>
      </c>
      <c r="G48" s="3">
        <v>0.6</v>
      </c>
      <c r="H48" s="3">
        <v>0.59950000000000003</v>
      </c>
      <c r="I48" s="3">
        <v>0.59909999999999997</v>
      </c>
      <c r="J48" s="10">
        <v>0.59860000000000002</v>
      </c>
      <c r="K48" s="3">
        <v>0.59819999999999995</v>
      </c>
    </row>
    <row r="49" spans="1:11" x14ac:dyDescent="0.25">
      <c r="A49" s="5">
        <v>87</v>
      </c>
      <c r="B49" s="3">
        <v>0.5978</v>
      </c>
      <c r="C49" s="3">
        <v>0.59730000000000005</v>
      </c>
      <c r="D49" s="3">
        <v>0.59689999999999999</v>
      </c>
      <c r="E49" s="3">
        <v>0.59650000000000003</v>
      </c>
      <c r="F49" s="3">
        <v>0.59599999999999997</v>
      </c>
      <c r="G49" s="3">
        <v>0.59560000000000002</v>
      </c>
      <c r="H49" s="3">
        <v>0.59519999999999995</v>
      </c>
      <c r="I49" s="3">
        <v>0.59470000000000001</v>
      </c>
      <c r="J49" s="10">
        <v>0.59430000000000005</v>
      </c>
      <c r="K49" s="3">
        <v>0.59389999999999998</v>
      </c>
    </row>
    <row r="50" spans="1:11" x14ac:dyDescent="0.25">
      <c r="A50" s="5">
        <v>88</v>
      </c>
      <c r="B50" s="3">
        <v>0.59350000000000003</v>
      </c>
      <c r="C50" s="3">
        <v>0.59299999999999997</v>
      </c>
      <c r="D50" s="3">
        <v>0.59260000000000002</v>
      </c>
      <c r="E50" s="3">
        <v>0.59219999999999995</v>
      </c>
      <c r="F50" s="3">
        <v>0.59179999999999999</v>
      </c>
      <c r="G50" s="3">
        <v>0.59140000000000004</v>
      </c>
      <c r="H50" s="3">
        <v>0.59099999999999997</v>
      </c>
      <c r="I50" s="3">
        <v>0.59050000000000002</v>
      </c>
      <c r="J50" s="10">
        <v>0.59009999999999996</v>
      </c>
      <c r="K50" s="3">
        <v>0.5897</v>
      </c>
    </row>
    <row r="51" spans="1:11" x14ac:dyDescent="0.25">
      <c r="A51" s="5">
        <v>89</v>
      </c>
      <c r="B51" s="3">
        <v>0.59830000000000005</v>
      </c>
      <c r="C51" s="3">
        <v>0.58889999999999998</v>
      </c>
      <c r="D51" s="3">
        <v>0.58850000000000002</v>
      </c>
      <c r="E51" s="3">
        <v>0.58809999999999996</v>
      </c>
      <c r="F51" s="3">
        <v>0.5877</v>
      </c>
      <c r="G51" s="3">
        <v>0.58730000000000004</v>
      </c>
      <c r="H51" s="3">
        <v>0.58689999999999998</v>
      </c>
      <c r="I51" s="3">
        <v>0.58650000000000002</v>
      </c>
      <c r="J51" s="10">
        <v>0.58609999999999995</v>
      </c>
      <c r="K51" s="3">
        <v>0.5857</v>
      </c>
    </row>
    <row r="52" spans="1:11" x14ac:dyDescent="0.25">
      <c r="A52" s="5">
        <v>90</v>
      </c>
      <c r="B52" s="3">
        <v>0.58530000000000004</v>
      </c>
      <c r="C52" s="3">
        <v>0.58499999999999996</v>
      </c>
      <c r="D52" s="3">
        <v>0.58460000000000001</v>
      </c>
      <c r="E52" s="3">
        <v>0.58420000000000005</v>
      </c>
      <c r="F52" s="3">
        <v>0.58379999999999999</v>
      </c>
      <c r="G52" s="3">
        <v>0.58340000000000003</v>
      </c>
      <c r="H52" s="3">
        <v>0.58299999999999996</v>
      </c>
      <c r="I52" s="3">
        <v>0.5827</v>
      </c>
      <c r="J52" s="10">
        <v>0.58230000000000004</v>
      </c>
      <c r="K52" s="3">
        <v>0.58189999999999997</v>
      </c>
    </row>
    <row r="53" spans="1:11" x14ac:dyDescent="0.25">
      <c r="A53" s="5">
        <v>91</v>
      </c>
      <c r="B53" s="3">
        <v>0.58150000000000002</v>
      </c>
      <c r="C53" s="3">
        <v>0.58120000000000005</v>
      </c>
      <c r="D53" s="3">
        <v>0.58079999999999998</v>
      </c>
      <c r="E53" s="3">
        <v>0.58040000000000003</v>
      </c>
      <c r="F53" s="3">
        <v>0.58009999999999995</v>
      </c>
      <c r="G53" s="3">
        <v>0.57969999999999999</v>
      </c>
      <c r="H53" s="3">
        <v>0.57930000000000004</v>
      </c>
      <c r="I53" s="3">
        <v>0.57899999999999996</v>
      </c>
      <c r="J53" s="10">
        <v>0.57879999999999998</v>
      </c>
      <c r="K53" s="3">
        <v>0.57820000000000005</v>
      </c>
    </row>
    <row r="54" spans="1:11" x14ac:dyDescent="0.25">
      <c r="A54" s="5">
        <v>92</v>
      </c>
      <c r="B54" s="3">
        <v>0.57789999999999997</v>
      </c>
      <c r="C54" s="3">
        <v>0.57750000000000001</v>
      </c>
      <c r="D54" s="3">
        <v>0.57720000000000005</v>
      </c>
      <c r="E54" s="3">
        <v>0.57679999999999998</v>
      </c>
      <c r="F54" s="3">
        <v>0.57650000000000001</v>
      </c>
      <c r="G54" s="3">
        <v>0.57609999999999995</v>
      </c>
      <c r="H54" s="3">
        <v>0.57579999999999998</v>
      </c>
      <c r="I54" s="3">
        <v>0.57540000000000002</v>
      </c>
      <c r="J54" s="10">
        <v>0.57509999999999994</v>
      </c>
      <c r="K54" s="3">
        <v>0.57469999999999999</v>
      </c>
    </row>
    <row r="55" spans="1:11" x14ac:dyDescent="0.25">
      <c r="A55" s="5">
        <v>93</v>
      </c>
      <c r="B55" s="3">
        <v>0.57440000000000002</v>
      </c>
      <c r="C55" s="3">
        <v>0.57399999999999995</v>
      </c>
      <c r="D55" s="3">
        <v>0.57369999999999999</v>
      </c>
      <c r="E55" s="3">
        <v>0.57340000000000002</v>
      </c>
      <c r="F55" s="3">
        <v>0.57299999999999995</v>
      </c>
      <c r="G55" s="3">
        <v>0.57269999999999999</v>
      </c>
      <c r="H55" s="3">
        <v>0.57230000000000003</v>
      </c>
      <c r="I55" s="3">
        <v>0.57199999999999995</v>
      </c>
      <c r="J55" s="10">
        <v>0.57169999999999999</v>
      </c>
      <c r="K55" s="3">
        <v>0.57140000000000002</v>
      </c>
    </row>
    <row r="56" spans="1:11" x14ac:dyDescent="0.25">
      <c r="A56" s="5">
        <v>94</v>
      </c>
      <c r="B56" s="3">
        <v>0.57099999999999995</v>
      </c>
      <c r="C56" s="3">
        <v>0.57069999999999999</v>
      </c>
      <c r="D56" s="3">
        <v>0.57040000000000002</v>
      </c>
      <c r="E56" s="3">
        <v>0.57010000000000005</v>
      </c>
      <c r="F56" s="3">
        <v>0.56969999999999998</v>
      </c>
      <c r="G56" s="3">
        <v>0.56940000000000002</v>
      </c>
      <c r="H56" s="3">
        <v>0.56910000000000005</v>
      </c>
      <c r="I56" s="3">
        <v>0.56879999999999997</v>
      </c>
      <c r="J56" s="10">
        <v>0.56850000000000001</v>
      </c>
      <c r="K56" s="3">
        <v>0.56810000000000005</v>
      </c>
    </row>
    <row r="57" spans="1:11" x14ac:dyDescent="0.25">
      <c r="A57" s="5">
        <v>95</v>
      </c>
      <c r="B57" s="3">
        <v>0.56779999999999997</v>
      </c>
      <c r="C57" s="3">
        <v>0.5675</v>
      </c>
      <c r="D57" s="3">
        <v>0.56720000000000004</v>
      </c>
      <c r="E57" s="3">
        <v>0.56689999999999996</v>
      </c>
      <c r="F57" s="3">
        <v>0.56659999999999999</v>
      </c>
      <c r="G57" s="3">
        <v>0.56630000000000003</v>
      </c>
      <c r="H57" s="3">
        <v>0.56599999999999995</v>
      </c>
      <c r="I57" s="3">
        <v>0.56569999999999998</v>
      </c>
      <c r="J57" s="10">
        <v>0.56540000000000001</v>
      </c>
      <c r="K57" s="3">
        <v>0.56510000000000005</v>
      </c>
    </row>
    <row r="58" spans="1:11" x14ac:dyDescent="0.25">
      <c r="A58" s="5">
        <v>96</v>
      </c>
      <c r="B58" s="3">
        <v>0.56479999999999997</v>
      </c>
      <c r="C58" s="3">
        <v>0.5645</v>
      </c>
      <c r="D58" s="3">
        <v>0.56420000000000003</v>
      </c>
      <c r="E58" s="3">
        <v>0.56389999999999996</v>
      </c>
      <c r="F58" s="3">
        <v>0.56359999999999999</v>
      </c>
      <c r="G58" s="3">
        <v>0.56330000000000002</v>
      </c>
      <c r="H58" s="3">
        <v>0.56299999999999994</v>
      </c>
      <c r="I58" s="3">
        <v>0.56269999999999998</v>
      </c>
      <c r="J58" s="10">
        <v>0.56240000000000001</v>
      </c>
      <c r="K58" s="3">
        <v>0.56220000000000003</v>
      </c>
    </row>
    <row r="59" spans="1:11" x14ac:dyDescent="0.25">
      <c r="A59" s="5">
        <v>97</v>
      </c>
      <c r="B59" s="3">
        <v>0.56189999999999996</v>
      </c>
      <c r="C59" s="3">
        <v>0.56159999999999999</v>
      </c>
      <c r="D59" s="3">
        <v>0.56130000000000002</v>
      </c>
      <c r="E59" s="3">
        <v>0.56100000000000005</v>
      </c>
      <c r="F59" s="3">
        <v>0.56079999999999997</v>
      </c>
      <c r="G59" s="3">
        <v>0.5605</v>
      </c>
      <c r="H59" s="3">
        <v>0.56020000000000003</v>
      </c>
      <c r="I59" s="3">
        <v>0.55989999999999995</v>
      </c>
      <c r="J59" s="10">
        <v>0.55969999999999998</v>
      </c>
      <c r="K59" s="3">
        <v>0.6694</v>
      </c>
    </row>
    <row r="60" spans="1:11" x14ac:dyDescent="0.25">
      <c r="A60" s="5">
        <v>98</v>
      </c>
      <c r="B60" s="3">
        <v>0.55910000000000004</v>
      </c>
      <c r="C60" s="3">
        <v>0.55889999999999995</v>
      </c>
      <c r="D60" s="3">
        <v>0.55859999999999999</v>
      </c>
      <c r="E60" s="3">
        <v>0.55830000000000002</v>
      </c>
      <c r="F60" s="3">
        <v>0.55810000000000004</v>
      </c>
      <c r="G60" s="3">
        <v>0.55779999999999996</v>
      </c>
      <c r="H60" s="3">
        <v>0.5575</v>
      </c>
      <c r="I60" s="3">
        <v>0.55730000000000002</v>
      </c>
      <c r="J60" s="10">
        <v>0.55700000000000005</v>
      </c>
      <c r="K60" s="3">
        <v>0.55679999999999996</v>
      </c>
    </row>
    <row r="61" spans="1:11" x14ac:dyDescent="0.25">
      <c r="A61" s="5">
        <v>99</v>
      </c>
      <c r="B61" s="3">
        <v>0.55649999999999999</v>
      </c>
      <c r="C61" s="3">
        <v>0.55630000000000002</v>
      </c>
      <c r="D61" s="3">
        <v>0.55600000000000005</v>
      </c>
      <c r="E61" s="3">
        <v>0.55579999999999996</v>
      </c>
      <c r="F61" s="3">
        <v>0.55549999999999999</v>
      </c>
      <c r="G61" s="3">
        <v>0.55530000000000002</v>
      </c>
      <c r="H61" s="3">
        <v>0.55500000000000005</v>
      </c>
      <c r="I61" s="3">
        <v>0.55479999999999996</v>
      </c>
      <c r="J61" s="10">
        <v>0.55449999999999999</v>
      </c>
      <c r="K61" s="3">
        <v>0.55430000000000001</v>
      </c>
    </row>
    <row r="62" spans="1:11" x14ac:dyDescent="0.25">
      <c r="A62" s="5">
        <v>100</v>
      </c>
      <c r="B62" s="3">
        <v>0.55400000000000005</v>
      </c>
      <c r="C62" s="3">
        <v>0.55379999999999996</v>
      </c>
      <c r="D62" s="3">
        <v>0.55359999999999998</v>
      </c>
      <c r="E62" s="3">
        <v>0.55330000000000001</v>
      </c>
      <c r="F62" s="3">
        <v>0.55310000000000004</v>
      </c>
      <c r="G62" s="3">
        <v>0.55289999999999995</v>
      </c>
      <c r="H62" s="3">
        <v>0.55259999999999998</v>
      </c>
      <c r="I62" s="3">
        <v>0.5524</v>
      </c>
      <c r="J62" s="10">
        <v>0.55220000000000002</v>
      </c>
      <c r="K62" s="3">
        <v>0.55189999999999995</v>
      </c>
    </row>
    <row r="63" spans="1:11" x14ac:dyDescent="0.25">
      <c r="A63" s="5">
        <v>101</v>
      </c>
      <c r="B63" s="3">
        <v>0.55169999999999997</v>
      </c>
      <c r="C63" s="3">
        <v>0.55149999999999999</v>
      </c>
      <c r="D63" s="3">
        <v>0.55130000000000001</v>
      </c>
      <c r="E63" s="3">
        <v>0.55100000000000005</v>
      </c>
      <c r="F63" s="3">
        <v>0.55079999999999996</v>
      </c>
      <c r="G63" s="3">
        <v>0.55059999999999998</v>
      </c>
      <c r="H63" s="3">
        <v>0.5504</v>
      </c>
      <c r="I63" s="3">
        <v>0.55020000000000002</v>
      </c>
      <c r="J63" s="10">
        <v>0.55000000000000004</v>
      </c>
      <c r="K63" s="3">
        <v>0.54969999999999997</v>
      </c>
    </row>
    <row r="64" spans="1:11" x14ac:dyDescent="0.25">
      <c r="A64" s="5">
        <v>102</v>
      </c>
      <c r="B64" s="3">
        <v>0.54949999999999999</v>
      </c>
      <c r="C64" s="3">
        <v>0.54930000000000001</v>
      </c>
      <c r="D64" s="3">
        <v>0.54910000000000003</v>
      </c>
      <c r="E64" s="3">
        <v>0.54890000000000005</v>
      </c>
      <c r="F64" s="3">
        <v>0.54869999999999997</v>
      </c>
      <c r="G64" s="3">
        <v>0.54849999999999999</v>
      </c>
      <c r="H64" s="3">
        <v>0.54830000000000001</v>
      </c>
      <c r="I64" s="3">
        <v>0.54810000000000003</v>
      </c>
      <c r="J64" s="10">
        <v>0.54790000000000005</v>
      </c>
      <c r="K64" s="3">
        <v>0.54769999999999996</v>
      </c>
    </row>
    <row r="65" spans="1:11" x14ac:dyDescent="0.25">
      <c r="A65" s="5">
        <v>103</v>
      </c>
      <c r="B65" s="3">
        <v>0.54749999999999999</v>
      </c>
      <c r="C65" s="3">
        <v>0.54730000000000001</v>
      </c>
      <c r="D65" s="3">
        <v>0.54710000000000003</v>
      </c>
      <c r="E65" s="3">
        <v>0.54690000000000005</v>
      </c>
      <c r="F65" s="3">
        <v>0.54669999999999996</v>
      </c>
      <c r="G65" s="3">
        <v>0.54649999999999999</v>
      </c>
      <c r="H65" s="3">
        <v>0.54630000000000001</v>
      </c>
      <c r="I65" s="3">
        <v>0.54610000000000003</v>
      </c>
      <c r="J65" s="10">
        <v>0.54590000000000005</v>
      </c>
      <c r="K65" s="3">
        <v>0.54569999999999996</v>
      </c>
    </row>
    <row r="66" spans="1:11" x14ac:dyDescent="0.25">
      <c r="A66" s="5">
        <v>104</v>
      </c>
      <c r="B66" s="3">
        <v>0.54549999999999998</v>
      </c>
      <c r="C66" s="3">
        <v>0.5454</v>
      </c>
      <c r="D66" s="3">
        <v>0.54520000000000002</v>
      </c>
      <c r="E66" s="3">
        <v>0.54500000000000004</v>
      </c>
      <c r="F66" s="3">
        <v>0.54479999999999995</v>
      </c>
      <c r="G66" s="3">
        <v>0.54459999999999997</v>
      </c>
      <c r="H66" s="3">
        <v>0.5444</v>
      </c>
      <c r="I66" s="3">
        <v>0.54430000000000001</v>
      </c>
      <c r="J66" s="10">
        <v>0.54410000000000003</v>
      </c>
      <c r="K66" s="3">
        <v>0.54390000000000005</v>
      </c>
    </row>
    <row r="67" spans="1:11" x14ac:dyDescent="0.25">
      <c r="A67" s="5">
        <v>105</v>
      </c>
      <c r="B67" s="3">
        <v>0.54369999999999996</v>
      </c>
      <c r="C67" s="3">
        <v>0.54359999999999997</v>
      </c>
      <c r="D67" s="3">
        <v>0.54339999999999999</v>
      </c>
      <c r="E67" s="3">
        <v>0.54320000000000002</v>
      </c>
      <c r="F67" s="3">
        <v>0.54310000000000003</v>
      </c>
      <c r="G67" s="3">
        <v>0.54290000000000005</v>
      </c>
      <c r="H67" s="3">
        <v>0.54269999999999996</v>
      </c>
      <c r="I67" s="3">
        <v>0.54259999999999997</v>
      </c>
      <c r="J67" s="10">
        <v>0.54239999999999999</v>
      </c>
      <c r="K67" s="3">
        <v>0.54220000000000002</v>
      </c>
    </row>
    <row r="68" spans="1:11" x14ac:dyDescent="0.25">
      <c r="A68" s="5">
        <v>106</v>
      </c>
      <c r="B68" s="3">
        <v>0.54210000000000003</v>
      </c>
      <c r="C68" s="3">
        <v>0.54190000000000005</v>
      </c>
      <c r="D68" s="3">
        <v>0.54169999999999996</v>
      </c>
      <c r="E68" s="3">
        <v>0.54159999999999997</v>
      </c>
      <c r="F68" s="3">
        <v>0.54139999999999999</v>
      </c>
      <c r="G68" s="3">
        <v>0.5413</v>
      </c>
      <c r="H68" s="3">
        <v>0.54110000000000003</v>
      </c>
      <c r="I68" s="3">
        <v>0.54100000000000004</v>
      </c>
      <c r="J68" s="10">
        <v>0.54079999999999995</v>
      </c>
      <c r="K68" s="3">
        <v>0.54069999999999996</v>
      </c>
    </row>
    <row r="69" spans="1:11" x14ac:dyDescent="0.25">
      <c r="A69" s="5">
        <v>107</v>
      </c>
      <c r="B69" s="3">
        <v>0.54049999999999998</v>
      </c>
      <c r="C69" s="3">
        <v>0.54039999999999999</v>
      </c>
      <c r="D69" s="3">
        <v>0.54020000000000001</v>
      </c>
      <c r="E69" s="3">
        <v>0.54010000000000002</v>
      </c>
      <c r="F69" s="3">
        <v>0.53990000000000005</v>
      </c>
      <c r="G69" s="3">
        <v>0.53979999999999995</v>
      </c>
      <c r="H69" s="3">
        <v>0.53959999999999997</v>
      </c>
      <c r="I69" s="3">
        <v>0.53949999999999998</v>
      </c>
      <c r="J69" s="10">
        <v>0.5393</v>
      </c>
      <c r="K69" s="3">
        <v>0.53920000000000001</v>
      </c>
    </row>
    <row r="70" spans="1:11" x14ac:dyDescent="0.25">
      <c r="A70" s="5">
        <v>108</v>
      </c>
      <c r="B70" s="3">
        <v>0.53910000000000002</v>
      </c>
      <c r="C70" s="3">
        <v>0.53890000000000005</v>
      </c>
      <c r="D70" s="3">
        <v>0.53879999999999995</v>
      </c>
      <c r="E70" s="3">
        <v>0.53859999999999997</v>
      </c>
      <c r="F70" s="3">
        <v>0.53849999999999998</v>
      </c>
      <c r="G70" s="3">
        <v>0.53839999999999999</v>
      </c>
      <c r="H70" s="3">
        <v>0.53820000000000001</v>
      </c>
      <c r="I70" s="3">
        <v>0.53810000000000002</v>
      </c>
      <c r="J70" s="10">
        <v>0.53800000000000003</v>
      </c>
      <c r="K70" s="3">
        <v>0.53779999999999994</v>
      </c>
    </row>
    <row r="71" spans="1:11" x14ac:dyDescent="0.25">
      <c r="A71" s="5">
        <v>109</v>
      </c>
      <c r="B71" s="3">
        <v>0.53769999999999996</v>
      </c>
      <c r="C71" s="3">
        <v>0.53759999999999997</v>
      </c>
      <c r="D71" s="3">
        <v>0.53759999999999997</v>
      </c>
      <c r="E71" s="3">
        <v>0.5373</v>
      </c>
      <c r="F71" s="3">
        <v>0.53720000000000001</v>
      </c>
      <c r="G71" s="3">
        <v>0.53710000000000002</v>
      </c>
      <c r="H71" s="3">
        <v>0.53700000000000003</v>
      </c>
      <c r="I71" s="3">
        <v>0.53680000000000005</v>
      </c>
      <c r="J71" s="10">
        <v>0.53669999999999995</v>
      </c>
      <c r="K71" s="3">
        <v>0.53659999999999997</v>
      </c>
    </row>
    <row r="72" spans="1:11" x14ac:dyDescent="0.25">
      <c r="A72" s="5">
        <v>110</v>
      </c>
      <c r="B72" s="3">
        <v>0.53649999999999998</v>
      </c>
      <c r="C72" s="3">
        <v>0.53639999999999999</v>
      </c>
      <c r="D72" s="3">
        <v>0.53620000000000001</v>
      </c>
      <c r="E72" s="3">
        <v>0.53610000000000002</v>
      </c>
      <c r="F72" s="3">
        <v>0.53600000000000003</v>
      </c>
      <c r="G72" s="3">
        <v>0.53590000000000004</v>
      </c>
      <c r="H72" s="3">
        <v>0.53580000000000005</v>
      </c>
      <c r="I72" s="3">
        <v>0.53569999999999995</v>
      </c>
      <c r="J72" s="10">
        <v>0.53559999999999997</v>
      </c>
      <c r="K72" s="3">
        <v>0.53539999999999999</v>
      </c>
    </row>
    <row r="73" spans="1:11" x14ac:dyDescent="0.25">
      <c r="A73" s="5">
        <v>111</v>
      </c>
      <c r="B73" s="3">
        <v>0.5353</v>
      </c>
      <c r="C73" s="3">
        <v>0.53520000000000001</v>
      </c>
      <c r="D73" s="3">
        <v>0.53510000000000002</v>
      </c>
      <c r="E73" s="3">
        <v>0.53500000000000003</v>
      </c>
      <c r="F73" s="3">
        <v>0.53490000000000004</v>
      </c>
      <c r="G73" s="3">
        <v>0.53480000000000005</v>
      </c>
      <c r="H73" s="3">
        <v>0.53469999999999995</v>
      </c>
      <c r="I73" s="3">
        <v>0.53459999999999996</v>
      </c>
      <c r="J73" s="10">
        <v>0.53449999999999998</v>
      </c>
      <c r="K73" s="3">
        <v>0.5343</v>
      </c>
    </row>
    <row r="74" spans="1:11" x14ac:dyDescent="0.25">
      <c r="A74" s="5">
        <v>112</v>
      </c>
      <c r="B74" s="3">
        <v>0.53420000000000001</v>
      </c>
      <c r="C74" s="3">
        <v>0.53410000000000002</v>
      </c>
      <c r="D74" s="3">
        <v>0.53400000000000003</v>
      </c>
      <c r="E74" s="3">
        <v>0.53390000000000004</v>
      </c>
      <c r="F74" s="3">
        <v>0.53380000000000005</v>
      </c>
      <c r="G74" s="3">
        <v>0.53369999999999995</v>
      </c>
      <c r="H74" s="3">
        <v>0.53359999999999996</v>
      </c>
      <c r="I74" s="3">
        <v>0.53349999999999997</v>
      </c>
      <c r="J74" s="10">
        <v>0.53339999999999999</v>
      </c>
      <c r="K74" s="3">
        <v>0.5333</v>
      </c>
    </row>
    <row r="75" spans="1:11" x14ac:dyDescent="0.25">
      <c r="A75" s="5">
        <v>113</v>
      </c>
      <c r="B75" s="3">
        <v>0.53320000000000001</v>
      </c>
      <c r="C75" s="3">
        <v>0.53310000000000002</v>
      </c>
      <c r="D75" s="3">
        <v>0.53300000000000003</v>
      </c>
      <c r="E75" s="3">
        <v>0.53290000000000004</v>
      </c>
      <c r="F75" s="3">
        <v>0.53280000000000005</v>
      </c>
      <c r="G75" s="3">
        <v>0.53280000000000005</v>
      </c>
      <c r="H75" s="3">
        <v>0.53269999999999995</v>
      </c>
      <c r="I75" s="3">
        <v>0.53259999999999996</v>
      </c>
      <c r="J75" s="10">
        <v>0.53249999999999997</v>
      </c>
      <c r="K75" s="3">
        <v>0.53239999999999998</v>
      </c>
    </row>
    <row r="76" spans="1:11" x14ac:dyDescent="0.25">
      <c r="A76" s="5">
        <v>114</v>
      </c>
      <c r="B76" s="3">
        <v>0.5323</v>
      </c>
      <c r="C76" s="3">
        <v>0.53220000000000001</v>
      </c>
      <c r="D76" s="3">
        <v>0.53210000000000002</v>
      </c>
      <c r="E76" s="3">
        <v>0.53200000000000003</v>
      </c>
      <c r="F76" s="3">
        <v>0.53190000000000004</v>
      </c>
      <c r="G76" s="3">
        <v>0.53180000000000005</v>
      </c>
      <c r="H76" s="3">
        <v>0.53169999999999995</v>
      </c>
      <c r="I76" s="3">
        <v>0.53159999999999996</v>
      </c>
      <c r="J76" s="10">
        <v>0.53159999999999996</v>
      </c>
      <c r="K76" s="3">
        <v>0.53149999999999997</v>
      </c>
    </row>
    <row r="77" spans="1:11" x14ac:dyDescent="0.25">
      <c r="A77" s="5">
        <v>115</v>
      </c>
      <c r="B77" s="3">
        <v>0.53139999999999998</v>
      </c>
      <c r="C77" s="3">
        <v>0.53129999999999999</v>
      </c>
      <c r="D77" s="3">
        <v>0.53120000000000001</v>
      </c>
      <c r="E77" s="3">
        <v>0.53110000000000002</v>
      </c>
      <c r="F77" s="3">
        <v>0.53100000000000003</v>
      </c>
      <c r="G77" s="3">
        <v>0.53090000000000004</v>
      </c>
      <c r="H77" s="3">
        <v>0.53090000000000004</v>
      </c>
      <c r="I77" s="3">
        <v>0.53080000000000005</v>
      </c>
      <c r="J77" s="10">
        <v>0.53069999999999995</v>
      </c>
      <c r="K77" s="3">
        <v>0.53059999999999996</v>
      </c>
    </row>
    <row r="78" spans="1:11" x14ac:dyDescent="0.25">
      <c r="A78" s="5">
        <v>116</v>
      </c>
      <c r="B78" s="3">
        <v>0.53049999999999997</v>
      </c>
      <c r="C78" s="3">
        <v>0.53039999999999998</v>
      </c>
      <c r="D78" s="3">
        <v>0.53029999999999999</v>
      </c>
      <c r="E78" s="3">
        <v>0.5302</v>
      </c>
      <c r="F78" s="3">
        <v>0.5302</v>
      </c>
      <c r="G78" s="3">
        <v>0.53010000000000002</v>
      </c>
      <c r="H78" s="3">
        <v>0.53</v>
      </c>
      <c r="I78" s="3">
        <v>0.53990000000000005</v>
      </c>
      <c r="J78" s="10">
        <v>0.52980000000000005</v>
      </c>
      <c r="K78" s="3">
        <v>0.52969999999999995</v>
      </c>
    </row>
    <row r="79" spans="1:11" x14ac:dyDescent="0.25">
      <c r="A79" s="5">
        <v>117</v>
      </c>
      <c r="B79" s="3">
        <v>0.52959999999999996</v>
      </c>
      <c r="C79" s="3">
        <v>0.52959999999999996</v>
      </c>
      <c r="D79" s="3">
        <v>0.52949999999999997</v>
      </c>
      <c r="E79" s="3">
        <v>0.52939999999999998</v>
      </c>
      <c r="F79" s="3">
        <v>0.52929999999999999</v>
      </c>
      <c r="G79" s="3">
        <v>0.5292</v>
      </c>
      <c r="H79" s="3">
        <v>0.52910000000000001</v>
      </c>
      <c r="I79" s="3">
        <v>0.52900000000000003</v>
      </c>
      <c r="J79" s="10">
        <v>0.52900000000000003</v>
      </c>
      <c r="K79" s="3">
        <v>0.52890000000000004</v>
      </c>
    </row>
    <row r="80" spans="1:11" x14ac:dyDescent="0.25">
      <c r="A80" s="5">
        <v>118</v>
      </c>
      <c r="B80" s="3">
        <v>0.52880000000000005</v>
      </c>
      <c r="C80" s="3">
        <v>0.52869999999999995</v>
      </c>
      <c r="D80" s="3">
        <v>0.52859999999999996</v>
      </c>
      <c r="E80" s="3">
        <v>0.52849999999999997</v>
      </c>
      <c r="F80" s="3">
        <v>0.52839999999999998</v>
      </c>
      <c r="G80" s="3">
        <v>0.52829999999999999</v>
      </c>
      <c r="H80" s="3">
        <v>0.52829999999999999</v>
      </c>
      <c r="I80" s="3">
        <v>0.5282</v>
      </c>
      <c r="J80" s="10">
        <v>0.52810000000000001</v>
      </c>
      <c r="K80" s="3">
        <v>0.52800000000000002</v>
      </c>
    </row>
    <row r="81" spans="1:11" x14ac:dyDescent="0.25">
      <c r="A81" s="5">
        <v>119</v>
      </c>
      <c r="B81" s="3">
        <v>0.52790000000000004</v>
      </c>
      <c r="C81" s="3">
        <v>0.52780000000000005</v>
      </c>
      <c r="D81" s="3">
        <v>0.52769999999999995</v>
      </c>
      <c r="E81" s="3">
        <v>0.52759999999999996</v>
      </c>
      <c r="F81" s="3">
        <v>0.52749999999999997</v>
      </c>
      <c r="G81" s="3">
        <v>0.52739999999999998</v>
      </c>
      <c r="H81" s="3">
        <v>0.52739999999999998</v>
      </c>
      <c r="I81" s="3">
        <v>0.52729999999999999</v>
      </c>
      <c r="J81" s="10">
        <v>0.5272</v>
      </c>
      <c r="K81" s="3">
        <v>0.52710000000000001</v>
      </c>
    </row>
    <row r="82" spans="1:11" x14ac:dyDescent="0.25">
      <c r="A82" s="5">
        <v>120</v>
      </c>
      <c r="B82" s="3">
        <v>0.52700000000000002</v>
      </c>
      <c r="C82" s="3">
        <v>0.52690000000000003</v>
      </c>
      <c r="D82" s="3">
        <v>0.52680000000000005</v>
      </c>
      <c r="E82" s="3">
        <v>0.52669999999999995</v>
      </c>
      <c r="F82" s="3">
        <v>0.52659999999999996</v>
      </c>
      <c r="G82" s="3">
        <v>0.52649999999999997</v>
      </c>
      <c r="H82" s="3">
        <v>0.52639999999999998</v>
      </c>
      <c r="I82" s="3">
        <v>0.52629999999999999</v>
      </c>
      <c r="J82" s="10">
        <v>0.5262</v>
      </c>
      <c r="K82" s="3">
        <v>0.52610000000000001</v>
      </c>
    </row>
    <row r="83" spans="1:11" x14ac:dyDescent="0.25">
      <c r="A83" s="5">
        <v>121</v>
      </c>
      <c r="B83" s="3">
        <v>0.52600000000000002</v>
      </c>
      <c r="C83" s="3">
        <v>0.52590000000000003</v>
      </c>
      <c r="D83" s="3">
        <v>0.52580000000000005</v>
      </c>
      <c r="E83" s="3">
        <v>0.52569999999999995</v>
      </c>
      <c r="F83" s="3">
        <v>0.52559999999999996</v>
      </c>
      <c r="G83" s="3">
        <v>0.52549999999999997</v>
      </c>
      <c r="H83" s="3">
        <v>0.52539999999999998</v>
      </c>
      <c r="I83" s="3">
        <v>0.52529999999999999</v>
      </c>
      <c r="J83" s="10">
        <v>0.52510000000000001</v>
      </c>
      <c r="K83" s="3">
        <v>0.52500000000000002</v>
      </c>
    </row>
    <row r="84" spans="1:11" x14ac:dyDescent="0.25">
      <c r="A84" s="5">
        <v>122</v>
      </c>
      <c r="B84" s="3">
        <v>0.53490000000000004</v>
      </c>
      <c r="C84" s="3">
        <v>0.52480000000000004</v>
      </c>
      <c r="D84" s="3">
        <v>0.52470000000000006</v>
      </c>
      <c r="E84" s="3">
        <v>0.52459999999999996</v>
      </c>
      <c r="F84" s="3">
        <v>0.52449999999999997</v>
      </c>
      <c r="G84" s="3">
        <v>0.52429999999999999</v>
      </c>
      <c r="H84" s="3">
        <v>0.5242</v>
      </c>
      <c r="I84" s="3">
        <v>0.52410000000000001</v>
      </c>
      <c r="J84" s="10">
        <v>0.52400000000000002</v>
      </c>
      <c r="K84" s="3">
        <v>0.52390000000000003</v>
      </c>
    </row>
    <row r="85" spans="1:11" x14ac:dyDescent="0.25">
      <c r="A85" s="5">
        <v>123</v>
      </c>
      <c r="B85" s="3">
        <v>0.52370000000000005</v>
      </c>
      <c r="C85" s="3">
        <v>0.52359999999999995</v>
      </c>
      <c r="D85" s="3">
        <v>0.52349999999999997</v>
      </c>
      <c r="E85" s="3">
        <v>0.52339999999999998</v>
      </c>
      <c r="F85" s="3">
        <v>0.5232</v>
      </c>
      <c r="G85" s="3">
        <v>0.52310000000000001</v>
      </c>
      <c r="H85" s="3">
        <v>0.52300000000000002</v>
      </c>
      <c r="I85" s="3">
        <v>0.52280000000000004</v>
      </c>
      <c r="J85" s="10">
        <v>0.52270000000000005</v>
      </c>
      <c r="K85" s="3">
        <v>0.52259999999999995</v>
      </c>
    </row>
    <row r="86" spans="1:11" x14ac:dyDescent="0.25">
      <c r="A86" s="5">
        <v>124</v>
      </c>
      <c r="B86" s="3">
        <v>0.52239999999999998</v>
      </c>
      <c r="C86" s="3">
        <v>0.52229999999999999</v>
      </c>
      <c r="D86" s="3">
        <v>0.52210000000000001</v>
      </c>
      <c r="E86" s="3">
        <v>0.52200000000000002</v>
      </c>
      <c r="F86" s="3">
        <v>0.52190000000000003</v>
      </c>
      <c r="G86" s="3">
        <v>0.52170000000000005</v>
      </c>
      <c r="H86" s="3">
        <v>0.52159999999999995</v>
      </c>
      <c r="I86" s="3">
        <v>0.52139999999999997</v>
      </c>
      <c r="J86" s="10">
        <v>0.52129999999999999</v>
      </c>
      <c r="K86" s="3">
        <v>0.52110000000000001</v>
      </c>
    </row>
    <row r="87" spans="1:11" x14ac:dyDescent="0.25">
      <c r="A87" s="5">
        <v>125</v>
      </c>
      <c r="B87" s="3">
        <v>0.52100000000000002</v>
      </c>
      <c r="C87" s="3">
        <v>0.52090000000000003</v>
      </c>
      <c r="D87" s="3">
        <v>0.52080000000000004</v>
      </c>
      <c r="E87" s="3">
        <v>0.52059999999999995</v>
      </c>
      <c r="F87" s="3">
        <v>0.52049999999999996</v>
      </c>
      <c r="G87" s="3">
        <v>0.52039999999999997</v>
      </c>
      <c r="H87" s="3">
        <v>0.52029999999999998</v>
      </c>
      <c r="I87" s="3">
        <v>0.5202</v>
      </c>
      <c r="J87" s="10">
        <v>0.52</v>
      </c>
      <c r="K87" s="3">
        <v>0.51990000000000003</v>
      </c>
    </row>
    <row r="88" spans="1:11" x14ac:dyDescent="0.25">
      <c r="A88" s="5">
        <v>126</v>
      </c>
      <c r="B88" s="3">
        <v>0.51980000000000004</v>
      </c>
      <c r="C88" s="3">
        <v>0.51970000000000005</v>
      </c>
      <c r="D88" s="3">
        <v>0.51959999999999995</v>
      </c>
      <c r="E88" s="3">
        <v>0.51939999999999997</v>
      </c>
      <c r="F88" s="3">
        <v>0.51929999999999998</v>
      </c>
      <c r="G88" s="3">
        <v>0.51919999999999999</v>
      </c>
      <c r="H88" s="3">
        <v>0.51910000000000001</v>
      </c>
      <c r="I88" s="3">
        <v>0.51900000000000002</v>
      </c>
      <c r="J88" s="10">
        <v>0.51880000000000004</v>
      </c>
      <c r="K88" s="3">
        <v>0.51870000000000005</v>
      </c>
    </row>
    <row r="89" spans="1:11" x14ac:dyDescent="0.25">
      <c r="A89" s="5">
        <v>127</v>
      </c>
      <c r="B89" s="3">
        <v>0.51859999999999995</v>
      </c>
      <c r="C89" s="3">
        <v>0.51849999999999996</v>
      </c>
      <c r="D89" s="3">
        <v>0.51839999999999997</v>
      </c>
      <c r="E89" s="3">
        <v>0.51819999999999999</v>
      </c>
      <c r="F89" s="3">
        <v>0.5181</v>
      </c>
      <c r="G89" s="3">
        <v>0.51800000000000002</v>
      </c>
      <c r="H89" s="3">
        <v>0.51790000000000003</v>
      </c>
      <c r="I89" s="3">
        <v>0.51780000000000004</v>
      </c>
      <c r="J89" s="10">
        <v>0.51759999999999995</v>
      </c>
      <c r="K89" s="3">
        <v>0.51749999999999996</v>
      </c>
    </row>
    <row r="90" spans="1:11" x14ac:dyDescent="0.25">
      <c r="A90" s="5">
        <v>128</v>
      </c>
      <c r="B90" s="3">
        <v>0.51739999999999997</v>
      </c>
      <c r="C90" s="3">
        <v>0.51729999999999998</v>
      </c>
      <c r="D90" s="3">
        <v>0.51719999999999999</v>
      </c>
      <c r="E90" s="3">
        <v>0.51700000000000002</v>
      </c>
      <c r="F90" s="3">
        <v>0.51690000000000003</v>
      </c>
      <c r="G90" s="3">
        <v>0.51680000000000004</v>
      </c>
      <c r="H90" s="3">
        <v>0.51670000000000005</v>
      </c>
      <c r="I90" s="3">
        <v>0.51659999999999995</v>
      </c>
      <c r="J90" s="10">
        <v>0.51639999999999997</v>
      </c>
      <c r="K90" s="3">
        <v>0.51629999999999998</v>
      </c>
    </row>
    <row r="91" spans="1:11" x14ac:dyDescent="0.25">
      <c r="A91" s="5">
        <v>129</v>
      </c>
      <c r="B91" s="3">
        <v>0.51619999999999999</v>
      </c>
      <c r="C91" s="3">
        <v>0.5161</v>
      </c>
      <c r="D91" s="3">
        <v>0.51600000000000001</v>
      </c>
      <c r="E91" s="3">
        <v>0.51580000000000004</v>
      </c>
      <c r="F91" s="3">
        <v>0.51570000000000005</v>
      </c>
      <c r="G91" s="3">
        <v>0.51559999999999995</v>
      </c>
      <c r="H91" s="3">
        <v>0.51549999999999996</v>
      </c>
      <c r="I91" s="3">
        <v>0.51539999999999997</v>
      </c>
      <c r="J91" s="10">
        <v>0.51519999999999999</v>
      </c>
      <c r="K91" s="3">
        <v>0.5151</v>
      </c>
    </row>
    <row r="92" spans="1:11" x14ac:dyDescent="0.25">
      <c r="A92" s="5">
        <v>130</v>
      </c>
      <c r="B92" s="3">
        <v>0.51500000000000001</v>
      </c>
      <c r="C92" s="3">
        <v>0.51490000000000002</v>
      </c>
      <c r="D92" s="3">
        <v>0.51470000000000005</v>
      </c>
      <c r="E92" s="3">
        <v>0.51459999999999995</v>
      </c>
      <c r="F92" s="3">
        <v>0.51449999999999996</v>
      </c>
      <c r="G92" s="3">
        <v>0.51429999999999998</v>
      </c>
      <c r="H92" s="3">
        <v>0.51419999999999999</v>
      </c>
      <c r="I92" s="3">
        <v>0.5141</v>
      </c>
      <c r="J92" s="10">
        <v>0.51400000000000001</v>
      </c>
      <c r="K92" s="3">
        <v>0.51390000000000002</v>
      </c>
    </row>
    <row r="93" spans="1:11" x14ac:dyDescent="0.25">
      <c r="A93" s="5">
        <v>131</v>
      </c>
      <c r="B93" s="3">
        <v>0.51380000000000003</v>
      </c>
      <c r="C93" s="3">
        <v>0.51370000000000005</v>
      </c>
      <c r="D93" s="3">
        <v>0.51359999999999995</v>
      </c>
      <c r="E93" s="3">
        <v>0.51339999999999997</v>
      </c>
      <c r="F93" s="3">
        <v>0.51329999999999998</v>
      </c>
      <c r="G93" s="3">
        <v>0.51319999999999999</v>
      </c>
      <c r="H93" s="3">
        <v>0.5131</v>
      </c>
      <c r="I93" s="3">
        <v>0.51300000000000001</v>
      </c>
      <c r="J93" s="10">
        <v>0.51280000000000003</v>
      </c>
      <c r="K93" s="3">
        <v>0.51270000000000004</v>
      </c>
    </row>
    <row r="94" spans="1:11" x14ac:dyDescent="0.25">
      <c r="A94" s="5">
        <v>132</v>
      </c>
      <c r="B94" s="3">
        <v>0.51259999999999994</v>
      </c>
      <c r="C94" s="3">
        <v>0.51249999999999996</v>
      </c>
      <c r="D94" s="3">
        <v>0.51239999999999997</v>
      </c>
      <c r="E94" s="3">
        <v>0.51219999999999999</v>
      </c>
      <c r="F94" s="3">
        <v>0.5121</v>
      </c>
      <c r="G94" s="3">
        <v>0.51200000000000001</v>
      </c>
      <c r="H94" s="3">
        <v>0.51190000000000002</v>
      </c>
      <c r="I94" s="3">
        <v>0.51180000000000003</v>
      </c>
      <c r="J94" s="10">
        <v>0.51160000000000005</v>
      </c>
      <c r="K94" s="3">
        <v>0.51149999999999995</v>
      </c>
    </row>
    <row r="95" spans="1:11" x14ac:dyDescent="0.25">
      <c r="A95" s="5">
        <v>133</v>
      </c>
      <c r="B95" s="3">
        <v>0.51129999999999998</v>
      </c>
      <c r="C95" s="3">
        <v>0.51129999999999998</v>
      </c>
      <c r="D95" s="3">
        <v>0.51119999999999999</v>
      </c>
      <c r="E95" s="3">
        <v>0.51100000000000001</v>
      </c>
      <c r="F95" s="3">
        <v>0.51090000000000002</v>
      </c>
      <c r="G95" s="3">
        <v>0.51080000000000003</v>
      </c>
      <c r="H95" s="3">
        <v>0.51070000000000004</v>
      </c>
      <c r="I95" s="3">
        <v>0.51060000000000005</v>
      </c>
      <c r="J95" s="10">
        <v>0.51039999999999996</v>
      </c>
      <c r="K95" s="3">
        <v>0.51029999999999998</v>
      </c>
    </row>
    <row r="96" spans="1:11" x14ac:dyDescent="0.25">
      <c r="A96" s="5">
        <v>134</v>
      </c>
      <c r="B96" s="3">
        <v>0.51019999999999999</v>
      </c>
      <c r="C96" s="3">
        <v>0.5101</v>
      </c>
      <c r="D96" s="3">
        <v>0.51</v>
      </c>
      <c r="E96" s="3">
        <v>0.50980000000000003</v>
      </c>
      <c r="F96" s="3">
        <v>0.50970000000000004</v>
      </c>
      <c r="G96" s="3">
        <v>0.50960000000000005</v>
      </c>
      <c r="H96" s="3">
        <v>0.50949999999999995</v>
      </c>
      <c r="I96" s="3">
        <v>0.50939999999999996</v>
      </c>
      <c r="J96" s="10">
        <v>0.50919999999999999</v>
      </c>
      <c r="K96" s="3">
        <v>0.5091</v>
      </c>
    </row>
    <row r="97" spans="1:11" x14ac:dyDescent="0.25">
      <c r="A97" s="5">
        <v>135</v>
      </c>
      <c r="B97" s="3">
        <v>0.50900000000000001</v>
      </c>
      <c r="C97" s="3">
        <v>0.50890000000000002</v>
      </c>
      <c r="D97" s="3">
        <v>0.50880000000000003</v>
      </c>
      <c r="E97" s="3">
        <v>0.50860000000000005</v>
      </c>
      <c r="F97" s="3">
        <v>0.50849999999999995</v>
      </c>
      <c r="G97" s="3">
        <v>0.50839999999999996</v>
      </c>
      <c r="H97" s="3">
        <v>0.50829999999999997</v>
      </c>
      <c r="I97" s="3">
        <v>0.50819999999999999</v>
      </c>
      <c r="J97" s="10">
        <v>0.50800000000000001</v>
      </c>
      <c r="K97" s="3">
        <v>0.50790000000000002</v>
      </c>
    </row>
    <row r="98" spans="1:11" x14ac:dyDescent="0.25">
      <c r="A98" s="5">
        <v>136</v>
      </c>
      <c r="B98" s="3">
        <v>0.50780000000000003</v>
      </c>
      <c r="C98" s="3">
        <v>0.50770000000000004</v>
      </c>
      <c r="D98" s="3">
        <v>0.50760000000000005</v>
      </c>
      <c r="E98" s="3">
        <v>0.50749999999999995</v>
      </c>
      <c r="F98" s="3">
        <v>0.50729999999999997</v>
      </c>
      <c r="G98" s="3">
        <v>0.50719999999999998</v>
      </c>
      <c r="H98" s="3">
        <v>0.5071</v>
      </c>
      <c r="I98" s="3">
        <v>0.50700000000000001</v>
      </c>
      <c r="J98" s="10">
        <v>0.50690000000000002</v>
      </c>
      <c r="K98" s="3">
        <v>0.50680000000000003</v>
      </c>
    </row>
    <row r="99" spans="1:11" x14ac:dyDescent="0.25">
      <c r="A99" s="5">
        <v>137</v>
      </c>
      <c r="B99" s="3">
        <v>0.50670000000000004</v>
      </c>
      <c r="C99" s="3">
        <v>0.50660000000000005</v>
      </c>
      <c r="D99" s="3">
        <v>0.50649999999999995</v>
      </c>
      <c r="E99" s="3">
        <v>0.50639999999999996</v>
      </c>
      <c r="F99" s="3">
        <v>0.50619999999999998</v>
      </c>
      <c r="G99" s="3">
        <v>0.50609999999999999</v>
      </c>
      <c r="H99" s="3">
        <v>0.50600000000000001</v>
      </c>
      <c r="I99" s="3">
        <v>0.50590000000000002</v>
      </c>
      <c r="J99" s="10">
        <v>0.50580000000000003</v>
      </c>
      <c r="K99" s="3">
        <v>0.50570000000000004</v>
      </c>
    </row>
    <row r="100" spans="1:11" x14ac:dyDescent="0.25">
      <c r="A100" s="5">
        <v>138</v>
      </c>
      <c r="B100" s="3">
        <v>0.50560000000000005</v>
      </c>
      <c r="C100" s="3">
        <v>0.50549999999999995</v>
      </c>
      <c r="D100" s="3">
        <v>0.50539999999999996</v>
      </c>
      <c r="E100" s="3">
        <v>0.50529999999999997</v>
      </c>
      <c r="F100" s="3">
        <v>0.50509999999999999</v>
      </c>
      <c r="G100" s="3">
        <v>0.505</v>
      </c>
      <c r="H100" s="3">
        <v>0.50490000000000002</v>
      </c>
      <c r="I100" s="3">
        <v>0.50480000000000003</v>
      </c>
      <c r="J100" s="10">
        <v>0.50470000000000004</v>
      </c>
      <c r="K100" s="3">
        <v>0.50460000000000005</v>
      </c>
    </row>
    <row r="101" spans="1:11" x14ac:dyDescent="0.25">
      <c r="A101" s="5">
        <v>139</v>
      </c>
      <c r="B101" s="3">
        <v>0.50449999999999995</v>
      </c>
      <c r="C101" s="3">
        <v>0.50439999999999996</v>
      </c>
      <c r="D101" s="3">
        <v>0.50429999999999997</v>
      </c>
      <c r="E101" s="3">
        <v>0.50419999999999998</v>
      </c>
      <c r="F101" s="3">
        <v>0.504</v>
      </c>
      <c r="G101" s="3">
        <v>0.50390000000000001</v>
      </c>
      <c r="H101" s="3">
        <v>0.50380000000000003</v>
      </c>
      <c r="I101" s="3">
        <v>0.50370000000000004</v>
      </c>
      <c r="J101" s="10">
        <v>0.50360000000000005</v>
      </c>
      <c r="K101" s="3">
        <v>0.50349999999999995</v>
      </c>
    </row>
    <row r="102" spans="1:11" x14ac:dyDescent="0.25">
      <c r="A102" s="5">
        <v>140</v>
      </c>
      <c r="B102" s="3">
        <v>0.50339999999999996</v>
      </c>
      <c r="C102" s="3">
        <v>0.50329999999999997</v>
      </c>
      <c r="D102" s="3">
        <v>0.50319999999999998</v>
      </c>
      <c r="E102" s="3">
        <v>0.50309999999999999</v>
      </c>
      <c r="F102" s="3">
        <v>0.50290000000000001</v>
      </c>
      <c r="G102" s="3">
        <v>0.50280000000000002</v>
      </c>
      <c r="H102" s="3">
        <v>0.50270000000000004</v>
      </c>
      <c r="I102" s="3">
        <v>0.50260000000000005</v>
      </c>
      <c r="J102" s="10">
        <v>0.50249999999999995</v>
      </c>
      <c r="K102" s="3">
        <v>0.50239999999999996</v>
      </c>
    </row>
    <row r="103" spans="1:11" x14ac:dyDescent="0.25">
      <c r="A103" s="5">
        <v>141</v>
      </c>
      <c r="B103" s="3">
        <v>0.50229999999999997</v>
      </c>
      <c r="C103" s="3">
        <v>0.50219999999999998</v>
      </c>
      <c r="D103" s="3">
        <v>0.50209999999999999</v>
      </c>
      <c r="E103" s="3">
        <v>0.502</v>
      </c>
      <c r="F103" s="3">
        <v>0.50180000000000002</v>
      </c>
      <c r="G103" s="3">
        <v>0.50170000000000003</v>
      </c>
      <c r="H103" s="3">
        <v>0.50160000000000005</v>
      </c>
      <c r="I103" s="3">
        <v>0.50149999999999995</v>
      </c>
      <c r="J103" s="10">
        <v>0.50139999999999996</v>
      </c>
      <c r="K103" s="3">
        <v>0.50129999999999997</v>
      </c>
    </row>
    <row r="104" spans="1:11" x14ac:dyDescent="0.25">
      <c r="A104" s="5">
        <v>142</v>
      </c>
      <c r="B104" s="3">
        <v>0.50119999999999998</v>
      </c>
      <c r="C104" s="3">
        <v>0.50109999999999999</v>
      </c>
      <c r="D104" s="3">
        <v>0.50109999999999999</v>
      </c>
      <c r="E104" s="3">
        <v>0.50090000000000001</v>
      </c>
      <c r="F104" s="3">
        <v>0.50070000000000003</v>
      </c>
      <c r="G104" s="3">
        <v>0.50060000000000004</v>
      </c>
      <c r="H104" s="3">
        <v>0.50049999999999994</v>
      </c>
      <c r="I104" s="3">
        <v>0.50039999999999996</v>
      </c>
      <c r="J104" s="10">
        <v>0.50029999999999997</v>
      </c>
      <c r="K104" s="3">
        <v>0.50019999999999998</v>
      </c>
    </row>
    <row r="105" spans="1:11" x14ac:dyDescent="0.25">
      <c r="A105" s="5">
        <v>143</v>
      </c>
      <c r="B105" s="3">
        <v>0.50009999999999999</v>
      </c>
      <c r="C105" s="3">
        <v>0.5</v>
      </c>
      <c r="D105" s="3">
        <v>0.49990000000000001</v>
      </c>
      <c r="E105" s="3">
        <v>0.49980000000000002</v>
      </c>
      <c r="F105" s="3">
        <v>0.49969999999999998</v>
      </c>
      <c r="G105" s="3">
        <v>0.4995</v>
      </c>
      <c r="H105" s="3">
        <v>0.49940000000000001</v>
      </c>
      <c r="I105" s="3">
        <v>0.49930000000000002</v>
      </c>
      <c r="J105" s="10">
        <v>0.49919999999999998</v>
      </c>
      <c r="K105" s="3">
        <v>0.49909999999999999</v>
      </c>
    </row>
    <row r="106" spans="1:11" x14ac:dyDescent="0.25">
      <c r="A106" s="5">
        <v>144</v>
      </c>
      <c r="B106" s="3">
        <v>0.499</v>
      </c>
      <c r="C106" s="3">
        <v>0.49890000000000001</v>
      </c>
      <c r="D106" s="3">
        <v>0.49880000000000002</v>
      </c>
      <c r="E106" s="3">
        <v>0.49869999999999998</v>
      </c>
      <c r="F106" s="3">
        <v>0.49859999999999999</v>
      </c>
      <c r="G106" s="3">
        <v>0.4985</v>
      </c>
      <c r="H106" s="3">
        <v>0.49830000000000002</v>
      </c>
      <c r="I106" s="3">
        <v>0.49819999999999998</v>
      </c>
      <c r="J106" s="10">
        <v>0.49809999999999999</v>
      </c>
      <c r="K106" s="3">
        <v>0.498</v>
      </c>
    </row>
    <row r="107" spans="1:11" x14ac:dyDescent="0.25">
      <c r="A107" s="5">
        <v>145</v>
      </c>
      <c r="B107" s="3">
        <v>0.49790000000000001</v>
      </c>
      <c r="C107" s="3">
        <v>0.49780000000000002</v>
      </c>
      <c r="D107" s="3">
        <v>0.49769999999999998</v>
      </c>
      <c r="E107" s="3">
        <v>0.49759999999999999</v>
      </c>
      <c r="F107" s="3">
        <v>0.4975</v>
      </c>
      <c r="G107" s="3">
        <v>0.49740000000000001</v>
      </c>
      <c r="H107" s="3">
        <v>0.49730000000000002</v>
      </c>
      <c r="I107" s="3">
        <v>0.49719999999999998</v>
      </c>
      <c r="J107" s="10">
        <v>0.49709999999999999</v>
      </c>
      <c r="K107" s="3">
        <v>0.497</v>
      </c>
    </row>
    <row r="108" spans="1:11" x14ac:dyDescent="0.25">
      <c r="A108" s="5">
        <v>146</v>
      </c>
      <c r="B108" s="3">
        <v>0.49690000000000001</v>
      </c>
      <c r="C108" s="3">
        <v>0.49680000000000002</v>
      </c>
      <c r="D108" s="3">
        <v>0.49669999999999997</v>
      </c>
      <c r="E108" s="3">
        <v>0.49659999999999999</v>
      </c>
      <c r="F108" s="3">
        <v>0.4965</v>
      </c>
      <c r="G108" s="3">
        <v>0.49640000000000001</v>
      </c>
      <c r="H108" s="3">
        <v>0.49630000000000002</v>
      </c>
      <c r="I108" s="3">
        <v>0.49619999999999997</v>
      </c>
      <c r="J108" s="10">
        <v>0.49609999999999999</v>
      </c>
      <c r="K108" s="3">
        <v>0.496</v>
      </c>
    </row>
    <row r="109" spans="1:11" x14ac:dyDescent="0.25">
      <c r="A109" s="5">
        <v>147</v>
      </c>
      <c r="B109" s="3">
        <v>0.49590000000000001</v>
      </c>
      <c r="C109" s="3">
        <v>0.49580000000000002</v>
      </c>
      <c r="D109" s="3">
        <v>0.49569999999999997</v>
      </c>
      <c r="E109" s="3">
        <v>0.49559999999999998</v>
      </c>
      <c r="F109" s="3">
        <v>0.4955</v>
      </c>
      <c r="G109" s="3">
        <v>0.49540000000000001</v>
      </c>
      <c r="H109" s="3">
        <v>0.49530000000000002</v>
      </c>
      <c r="I109" s="3">
        <v>0.49519999999999997</v>
      </c>
      <c r="J109" s="10">
        <v>0.49509999999999998</v>
      </c>
      <c r="K109" s="3">
        <v>0.495</v>
      </c>
    </row>
    <row r="110" spans="1:11" x14ac:dyDescent="0.25">
      <c r="A110" s="5">
        <v>148</v>
      </c>
      <c r="B110" s="3">
        <v>0.49490000000000001</v>
      </c>
      <c r="C110" s="3">
        <v>0.49480000000000002</v>
      </c>
      <c r="D110" s="3">
        <v>0.49469999999999997</v>
      </c>
      <c r="E110" s="3">
        <v>0.49459999999999998</v>
      </c>
      <c r="F110" s="3">
        <v>0.4945</v>
      </c>
      <c r="G110" s="3">
        <v>0.49440000000000001</v>
      </c>
      <c r="H110" s="3">
        <v>0.49430000000000002</v>
      </c>
      <c r="I110" s="3">
        <v>0.49419999999999997</v>
      </c>
      <c r="J110" s="10">
        <v>0.49409999999999998</v>
      </c>
      <c r="K110" s="3">
        <v>0.49399999999999999</v>
      </c>
    </row>
    <row r="111" spans="1:11" x14ac:dyDescent="0.25">
      <c r="A111" s="5">
        <v>149</v>
      </c>
      <c r="B111" s="3">
        <v>0.40389999999999998</v>
      </c>
      <c r="C111" s="3">
        <v>0.49380000000000002</v>
      </c>
      <c r="D111" s="3">
        <v>0.49370000000000003</v>
      </c>
      <c r="E111" s="3">
        <v>0.49359999999999998</v>
      </c>
      <c r="F111" s="3">
        <v>0.49349999999999999</v>
      </c>
      <c r="G111" s="3">
        <v>0.49340000000000001</v>
      </c>
      <c r="H111" s="3">
        <v>0.49330000000000002</v>
      </c>
      <c r="I111" s="3">
        <v>0.49320000000000003</v>
      </c>
      <c r="J111" s="10">
        <v>0.49309999999999998</v>
      </c>
      <c r="K111" s="3">
        <v>0.49299999999999999</v>
      </c>
    </row>
    <row r="112" spans="1:11" x14ac:dyDescent="0.25">
      <c r="A112" s="5">
        <v>150</v>
      </c>
      <c r="B112" s="3">
        <v>0.4929</v>
      </c>
      <c r="C112" s="3">
        <v>0.49280000000000002</v>
      </c>
      <c r="D112" s="3">
        <v>0.49270000000000003</v>
      </c>
      <c r="E112" s="3">
        <v>0.49259999999999998</v>
      </c>
      <c r="F112" s="3">
        <v>0.49249999999999999</v>
      </c>
      <c r="G112" s="3">
        <v>0.4924</v>
      </c>
      <c r="H112" s="3">
        <v>0.49230000000000002</v>
      </c>
      <c r="I112" s="3">
        <v>0.49220000000000003</v>
      </c>
      <c r="J112" s="10">
        <v>0.49209999999999998</v>
      </c>
      <c r="K112" s="3">
        <v>0.49199999999999999</v>
      </c>
    </row>
    <row r="113" spans="1:11" x14ac:dyDescent="0.25">
      <c r="A113" s="5">
        <v>151</v>
      </c>
      <c r="B113" s="3">
        <v>0.4919</v>
      </c>
      <c r="C113" s="3">
        <v>0.49180000000000001</v>
      </c>
      <c r="D113" s="3">
        <v>0.49170000000000003</v>
      </c>
      <c r="E113" s="3">
        <v>0.49159999999999998</v>
      </c>
      <c r="F113" s="3">
        <v>0.49149999999999999</v>
      </c>
      <c r="G113" s="3">
        <v>0.4914</v>
      </c>
      <c r="H113" s="3">
        <v>0.49130000000000001</v>
      </c>
      <c r="I113" s="3">
        <v>0.49120000000000003</v>
      </c>
      <c r="J113" s="10">
        <v>0.49109999999999998</v>
      </c>
      <c r="K113" s="3">
        <v>0.49099999999999999</v>
      </c>
    </row>
    <row r="114" spans="1:11" x14ac:dyDescent="0.25">
      <c r="A114" s="5">
        <v>152</v>
      </c>
      <c r="B114" s="3">
        <v>0.4909</v>
      </c>
      <c r="C114" s="3">
        <v>0.49080000000000001</v>
      </c>
      <c r="D114" s="3">
        <v>0.49070000000000003</v>
      </c>
      <c r="E114" s="3">
        <v>0.49059999999999998</v>
      </c>
      <c r="F114" s="3">
        <v>0.49049999999999999</v>
      </c>
      <c r="G114" s="3">
        <v>0.4904</v>
      </c>
      <c r="H114" s="3">
        <v>0.49030000000000001</v>
      </c>
      <c r="I114" s="3">
        <v>0.49020000000000002</v>
      </c>
      <c r="J114" s="10">
        <v>0.49009999999999998</v>
      </c>
      <c r="K114" s="3">
        <v>0.49</v>
      </c>
    </row>
    <row r="115" spans="1:11" x14ac:dyDescent="0.25">
      <c r="A115" s="5">
        <v>153</v>
      </c>
      <c r="B115" s="3">
        <v>0.4899</v>
      </c>
      <c r="C115" s="3">
        <v>0.48980000000000001</v>
      </c>
      <c r="D115" s="3">
        <v>0.48970000000000002</v>
      </c>
      <c r="E115" s="3">
        <v>0.48959999999999998</v>
      </c>
      <c r="F115" s="3">
        <v>0.48949999999999999</v>
      </c>
      <c r="G115" s="3">
        <v>0.4894</v>
      </c>
      <c r="H115" s="3">
        <v>0.48930000000000001</v>
      </c>
      <c r="I115" s="3">
        <v>0.48920000000000002</v>
      </c>
      <c r="J115" s="10">
        <v>0.48909999999999998</v>
      </c>
      <c r="K115" s="3">
        <v>0.48899999999999999</v>
      </c>
    </row>
    <row r="116" spans="1:11" x14ac:dyDescent="0.25">
      <c r="A116" s="5">
        <v>154</v>
      </c>
      <c r="B116" s="3">
        <v>0.4889</v>
      </c>
      <c r="C116" s="3">
        <v>0.48880000000000001</v>
      </c>
      <c r="D116" s="3">
        <v>0.48870000000000002</v>
      </c>
      <c r="E116" s="3">
        <v>0.48859999999999998</v>
      </c>
      <c r="F116" s="3">
        <v>0.48849999999999999</v>
      </c>
      <c r="G116" s="3">
        <v>0.4884</v>
      </c>
      <c r="H116" s="3">
        <v>0.48830000000000001</v>
      </c>
      <c r="I116" s="3">
        <v>0.48820000000000002</v>
      </c>
      <c r="J116" s="10">
        <v>0.48809999999999998</v>
      </c>
      <c r="K116" s="3">
        <v>0.48799999999999999</v>
      </c>
    </row>
    <row r="117" spans="1:11" x14ac:dyDescent="0.25">
      <c r="A117" s="5">
        <v>155</v>
      </c>
      <c r="B117" s="3">
        <v>0.4879</v>
      </c>
      <c r="C117" s="3">
        <v>0.48780000000000001</v>
      </c>
      <c r="D117" s="3">
        <v>0.48770000000000002</v>
      </c>
      <c r="E117" s="3">
        <v>0.48759999999999998</v>
      </c>
      <c r="F117" s="3">
        <v>0.48749999999999999</v>
      </c>
      <c r="G117" s="3">
        <v>0.4874</v>
      </c>
      <c r="H117" s="3">
        <v>0.4874</v>
      </c>
      <c r="I117" s="3">
        <v>0.48730000000000001</v>
      </c>
      <c r="J117" s="10">
        <v>0.48720000000000002</v>
      </c>
      <c r="K117" s="3">
        <v>0.48709999999999998</v>
      </c>
    </row>
    <row r="118" spans="1:11" x14ac:dyDescent="0.25">
      <c r="A118" s="5">
        <v>156</v>
      </c>
      <c r="B118" s="3">
        <v>0.48699999999999999</v>
      </c>
      <c r="C118" s="3">
        <v>0.4869</v>
      </c>
      <c r="D118" s="3">
        <v>0.48680000000000001</v>
      </c>
      <c r="E118" s="3">
        <v>0.48680000000000001</v>
      </c>
      <c r="F118" s="3">
        <v>0.48670000000000002</v>
      </c>
      <c r="G118" s="3">
        <v>0.48659999999999998</v>
      </c>
      <c r="H118" s="3">
        <v>0.48649999999999999</v>
      </c>
      <c r="I118" s="3">
        <v>0.4864</v>
      </c>
      <c r="J118" s="10">
        <v>0.48630000000000001</v>
      </c>
      <c r="K118" s="3">
        <v>0.48620000000000002</v>
      </c>
    </row>
    <row r="119" spans="1:11" x14ac:dyDescent="0.25">
      <c r="A119" s="5">
        <v>157</v>
      </c>
      <c r="B119" s="3">
        <v>0.48609999999999998</v>
      </c>
      <c r="C119" s="3">
        <v>0.48599999999999999</v>
      </c>
      <c r="D119" s="3">
        <v>0.4859</v>
      </c>
      <c r="E119" s="3">
        <v>0.4859</v>
      </c>
      <c r="F119" s="3">
        <v>0.48580000000000001</v>
      </c>
      <c r="G119" s="3">
        <v>0.48570000000000002</v>
      </c>
      <c r="H119" s="3">
        <v>0.48559999999999998</v>
      </c>
      <c r="I119" s="3">
        <v>0.48549999999999999</v>
      </c>
      <c r="J119" s="10">
        <v>0.4854</v>
      </c>
      <c r="K119" s="3">
        <v>0.48530000000000001</v>
      </c>
    </row>
    <row r="120" spans="1:11" x14ac:dyDescent="0.25">
      <c r="A120" s="5">
        <v>158</v>
      </c>
      <c r="B120" s="3">
        <v>0.48520000000000002</v>
      </c>
      <c r="C120" s="3">
        <v>0.48509999999999998</v>
      </c>
      <c r="D120" s="3">
        <v>0.48499999999999999</v>
      </c>
      <c r="E120" s="3">
        <v>0.48499999999999999</v>
      </c>
      <c r="F120" s="3">
        <v>0.4849</v>
      </c>
      <c r="G120" s="3">
        <v>0.48480000000000001</v>
      </c>
      <c r="H120" s="3">
        <v>0.48470000000000002</v>
      </c>
      <c r="I120" s="3">
        <v>0.48459999999999998</v>
      </c>
      <c r="J120" s="10">
        <v>0.48449999999999999</v>
      </c>
      <c r="K120" s="3">
        <v>0.4844</v>
      </c>
    </row>
    <row r="121" spans="1:11" x14ac:dyDescent="0.25">
      <c r="A121" s="5">
        <v>159</v>
      </c>
      <c r="B121" s="3">
        <v>0.48430000000000001</v>
      </c>
      <c r="C121" s="3">
        <v>0.48420000000000002</v>
      </c>
      <c r="D121" s="3">
        <v>0.48409999999999997</v>
      </c>
      <c r="E121" s="3">
        <v>0.48409999999999997</v>
      </c>
      <c r="F121" s="3">
        <v>0.48399999999999999</v>
      </c>
      <c r="G121" s="3">
        <v>0.4839</v>
      </c>
      <c r="H121" s="3">
        <v>0.48380000000000001</v>
      </c>
      <c r="I121" s="3">
        <v>0.48370000000000002</v>
      </c>
      <c r="J121" s="10">
        <v>0.48359999999999997</v>
      </c>
      <c r="K121" s="3">
        <v>0.48349999999999999</v>
      </c>
    </row>
    <row r="122" spans="1:11" x14ac:dyDescent="0.25">
      <c r="A122" s="5">
        <v>160</v>
      </c>
      <c r="B122" s="3">
        <v>0.4834</v>
      </c>
      <c r="C122" s="3">
        <v>0.48330000000000001</v>
      </c>
      <c r="D122" s="3">
        <v>0.48320000000000002</v>
      </c>
      <c r="E122" s="3">
        <v>0.48320000000000002</v>
      </c>
      <c r="F122" s="3">
        <v>0.48309999999999997</v>
      </c>
      <c r="G122" s="3">
        <v>0.48299999999999998</v>
      </c>
      <c r="H122" s="3">
        <v>0.4829</v>
      </c>
      <c r="I122" s="3">
        <v>0.48280000000000001</v>
      </c>
      <c r="J122" s="10">
        <v>0.48270000000000002</v>
      </c>
      <c r="K122" s="3">
        <v>0.48259999999999997</v>
      </c>
    </row>
    <row r="123" spans="1:11" x14ac:dyDescent="0.25">
      <c r="A123" s="5">
        <v>161</v>
      </c>
      <c r="B123" s="3">
        <v>0.48249999999999998</v>
      </c>
      <c r="C123" s="3">
        <v>0.4824</v>
      </c>
      <c r="D123" s="3">
        <v>0.48230000000000001</v>
      </c>
      <c r="E123" s="3">
        <v>0.48230000000000001</v>
      </c>
      <c r="F123" s="3">
        <v>0.48220000000000002</v>
      </c>
      <c r="G123" s="3">
        <v>0.48209999999999997</v>
      </c>
      <c r="H123" s="3">
        <v>0.48199999999999998</v>
      </c>
      <c r="I123" s="3">
        <v>0.4819</v>
      </c>
      <c r="J123" s="10">
        <v>0.48180000000000001</v>
      </c>
      <c r="K123" s="3">
        <v>0.48170000000000002</v>
      </c>
    </row>
    <row r="124" spans="1:11" x14ac:dyDescent="0.25">
      <c r="A124" s="5">
        <v>162</v>
      </c>
      <c r="B124" s="3">
        <v>0.48159999999999997</v>
      </c>
      <c r="C124" s="3">
        <v>0.48149999999999998</v>
      </c>
      <c r="D124" s="3">
        <v>0.48139999999999999</v>
      </c>
      <c r="E124" s="3">
        <v>0.48139999999999999</v>
      </c>
      <c r="F124" s="3">
        <v>0.48130000000000001</v>
      </c>
      <c r="G124" s="3">
        <v>0.48120000000000002</v>
      </c>
      <c r="H124" s="3">
        <v>0.48110000000000003</v>
      </c>
      <c r="I124" s="3">
        <v>0.48099999999999998</v>
      </c>
      <c r="J124" s="10">
        <v>0.48089999999999999</v>
      </c>
      <c r="K124" s="3">
        <v>0.48980000000000001</v>
      </c>
    </row>
    <row r="125" spans="1:11" x14ac:dyDescent="0.25">
      <c r="A125" s="5">
        <v>163</v>
      </c>
      <c r="B125" s="3">
        <v>0.48070000000000002</v>
      </c>
      <c r="C125" s="3">
        <v>0.48060000000000003</v>
      </c>
      <c r="D125" s="3">
        <v>0.48049999999999998</v>
      </c>
      <c r="E125" s="3">
        <v>0.48049999999999998</v>
      </c>
      <c r="F125" s="3">
        <v>0.48039999999999999</v>
      </c>
      <c r="G125" s="3">
        <v>0.4803</v>
      </c>
      <c r="H125" s="3">
        <v>0.48020000000000002</v>
      </c>
      <c r="I125" s="3">
        <v>0.48010000000000003</v>
      </c>
      <c r="J125" s="10">
        <v>0.48</v>
      </c>
      <c r="K125" s="3">
        <v>0.47989999999999999</v>
      </c>
    </row>
    <row r="126" spans="1:11" x14ac:dyDescent="0.25">
      <c r="A126" s="5">
        <v>164</v>
      </c>
      <c r="B126" s="3">
        <v>0.4798</v>
      </c>
      <c r="C126" s="3">
        <v>0.47970000000000002</v>
      </c>
      <c r="D126" s="3">
        <v>0.47960000000000003</v>
      </c>
      <c r="E126" s="3">
        <v>0.47960000000000003</v>
      </c>
      <c r="F126" s="3">
        <v>0.47949999999999998</v>
      </c>
      <c r="G126" s="3">
        <v>0.47939999999999999</v>
      </c>
      <c r="H126" s="3">
        <v>0.4793</v>
      </c>
      <c r="I126" s="3">
        <v>0.47920000000000001</v>
      </c>
      <c r="J126" s="10">
        <v>0.47910000000000003</v>
      </c>
      <c r="K126" s="3">
        <v>0.47899999999999998</v>
      </c>
    </row>
    <row r="127" spans="1:11" x14ac:dyDescent="0.25">
      <c r="A127" s="5">
        <v>165</v>
      </c>
      <c r="B127" s="3">
        <v>0.47889999999999999</v>
      </c>
      <c r="C127" s="3">
        <v>0.4788</v>
      </c>
      <c r="D127" s="3">
        <v>0.47870000000000001</v>
      </c>
      <c r="E127" s="3">
        <v>0.47870000000000001</v>
      </c>
      <c r="F127" s="3">
        <v>0.47860000000000003</v>
      </c>
      <c r="G127" s="3">
        <v>0.47849999999999998</v>
      </c>
      <c r="H127" s="3">
        <v>0.47839999999999999</v>
      </c>
      <c r="I127" s="3">
        <v>0.4783</v>
      </c>
      <c r="J127" s="10">
        <v>0.47820000000000001</v>
      </c>
      <c r="K127" s="3">
        <v>0.47810000000000002</v>
      </c>
    </row>
    <row r="128" spans="1:11" x14ac:dyDescent="0.25">
      <c r="A128" s="5">
        <v>166</v>
      </c>
      <c r="B128" s="3">
        <v>0.47810000000000002</v>
      </c>
      <c r="C128" s="3">
        <v>0.47800999999999999</v>
      </c>
      <c r="D128" s="3">
        <v>0.47792000000000001</v>
      </c>
      <c r="E128" s="3">
        <v>0.47782999999999998</v>
      </c>
      <c r="F128" s="3">
        <v>0.47774</v>
      </c>
      <c r="G128" s="3">
        <v>0.47765000000000002</v>
      </c>
      <c r="H128" s="3">
        <v>0.47755999999999998</v>
      </c>
      <c r="I128" s="3">
        <v>0.47747000000000001</v>
      </c>
      <c r="J128" s="10">
        <v>0.47738000000000003</v>
      </c>
      <c r="K128" s="3">
        <v>0.47728999999999999</v>
      </c>
    </row>
    <row r="129" spans="1:11" x14ac:dyDescent="0.25">
      <c r="A129" s="5">
        <v>167</v>
      </c>
      <c r="B129" s="3">
        <v>0.47720000000000001</v>
      </c>
      <c r="C129" s="3">
        <v>0.47710999999999998</v>
      </c>
      <c r="D129" s="3">
        <v>0.47702</v>
      </c>
      <c r="E129" s="3">
        <v>0.47693000000000002</v>
      </c>
      <c r="F129" s="3">
        <v>0.47683999999999999</v>
      </c>
      <c r="G129" s="3">
        <v>0.47675000000000001</v>
      </c>
      <c r="H129" s="3">
        <v>0.47665999999999997</v>
      </c>
      <c r="I129" s="3">
        <v>0.47656999999999999</v>
      </c>
      <c r="J129" s="10">
        <v>0.47648000000000001</v>
      </c>
      <c r="K129" s="3">
        <v>0.47638999999999998</v>
      </c>
    </row>
    <row r="130" spans="1:11" x14ac:dyDescent="0.25">
      <c r="A130" s="5">
        <v>168</v>
      </c>
      <c r="B130" s="3">
        <v>0.4763</v>
      </c>
      <c r="C130" s="3">
        <v>0.47621000000000002</v>
      </c>
      <c r="D130" s="3">
        <v>0.47611999999999999</v>
      </c>
      <c r="E130" s="3">
        <v>0.47603000000000001</v>
      </c>
      <c r="F130" s="3">
        <v>0.47593999999999997</v>
      </c>
      <c r="G130" s="3">
        <v>0.47585</v>
      </c>
      <c r="H130" s="3">
        <v>0.47576000000000002</v>
      </c>
      <c r="I130" s="3">
        <v>0.47566999999999998</v>
      </c>
      <c r="J130" s="10">
        <v>0.47558</v>
      </c>
      <c r="K130" s="3">
        <v>0.47549000000000002</v>
      </c>
    </row>
    <row r="131" spans="1:11" x14ac:dyDescent="0.25">
      <c r="A131" s="5">
        <v>169</v>
      </c>
      <c r="B131" s="3">
        <v>0.47539999999999999</v>
      </c>
      <c r="C131" s="3">
        <v>0.47531000000000001</v>
      </c>
      <c r="D131" s="3">
        <v>0.47521999999999998</v>
      </c>
      <c r="E131" s="3">
        <v>0.47513</v>
      </c>
      <c r="F131" s="3">
        <v>0.47504000000000002</v>
      </c>
      <c r="G131" s="3">
        <v>0.47494999999999998</v>
      </c>
      <c r="H131" s="3">
        <v>0.47486</v>
      </c>
      <c r="I131" s="3">
        <v>0.47477000000000003</v>
      </c>
      <c r="J131" s="10">
        <v>0.47467999999999999</v>
      </c>
      <c r="K131" s="3">
        <v>0.47459000000000001</v>
      </c>
    </row>
    <row r="132" spans="1:11" x14ac:dyDescent="0.25">
      <c r="A132" s="5">
        <v>170</v>
      </c>
      <c r="B132" s="3">
        <v>0.47449999999999998</v>
      </c>
      <c r="C132" s="3">
        <v>0.47441</v>
      </c>
      <c r="D132" s="3">
        <v>0.47432000000000002</v>
      </c>
      <c r="E132" s="3">
        <v>0.47422999999999998</v>
      </c>
      <c r="F132" s="3">
        <v>0.47414000000000001</v>
      </c>
      <c r="G132" s="3">
        <v>0.47405000000000003</v>
      </c>
      <c r="H132" s="3">
        <v>0.47395999999999999</v>
      </c>
      <c r="I132" s="3">
        <v>0.47387000000000001</v>
      </c>
      <c r="J132" s="10">
        <v>0.47377999999999998</v>
      </c>
      <c r="K132" s="3">
        <v>0.47369</v>
      </c>
    </row>
    <row r="133" spans="1:11" x14ac:dyDescent="0.25">
      <c r="A133" s="5">
        <v>171</v>
      </c>
      <c r="B133" s="3">
        <v>0.47360000000000002</v>
      </c>
      <c r="C133" s="3">
        <v>0.47350999999999999</v>
      </c>
      <c r="D133" s="3">
        <v>0.47342000000000001</v>
      </c>
      <c r="E133" s="3">
        <v>0.47332999999999997</v>
      </c>
      <c r="F133" s="3">
        <v>0.47323999999999999</v>
      </c>
      <c r="G133" s="3">
        <v>0.47315000000000002</v>
      </c>
      <c r="H133" s="3">
        <v>0.47305999999999998</v>
      </c>
      <c r="I133" s="3">
        <v>0.47297</v>
      </c>
      <c r="J133" s="10">
        <v>0.47288000000000002</v>
      </c>
      <c r="K133" s="3">
        <v>0.47278999999999999</v>
      </c>
    </row>
    <row r="134" spans="1:11" x14ac:dyDescent="0.25">
      <c r="A134" s="5">
        <v>172</v>
      </c>
      <c r="B134" s="3">
        <v>0.47270000000000001</v>
      </c>
      <c r="C134" s="3">
        <v>0.47260999999999997</v>
      </c>
      <c r="D134" s="3">
        <v>0.47252</v>
      </c>
      <c r="E134" s="3">
        <v>0.47243000000000002</v>
      </c>
      <c r="F134" s="3">
        <v>0.47233999999999998</v>
      </c>
      <c r="G134" s="3">
        <v>0.47225</v>
      </c>
      <c r="H134" s="3">
        <v>0.47216000000000002</v>
      </c>
      <c r="I134" s="3">
        <v>0.47206999999999999</v>
      </c>
      <c r="J134" s="10">
        <v>0.47198000000000001</v>
      </c>
      <c r="K134" s="3">
        <v>0.47188999999999998</v>
      </c>
    </row>
    <row r="135" spans="1:11" x14ac:dyDescent="0.25">
      <c r="A135" s="5">
        <v>173</v>
      </c>
      <c r="B135" s="3">
        <v>0.4718</v>
      </c>
      <c r="C135" s="3">
        <v>0.47171000000000002</v>
      </c>
      <c r="D135" s="3">
        <v>0.47161999999999998</v>
      </c>
      <c r="E135" s="3">
        <v>0.47153</v>
      </c>
      <c r="F135" s="3">
        <v>0.47144000000000003</v>
      </c>
      <c r="G135" s="3">
        <v>0.47134999999999999</v>
      </c>
      <c r="H135" s="3">
        <v>0.47126000000000001</v>
      </c>
      <c r="I135" s="3">
        <v>0.47116999999999998</v>
      </c>
      <c r="J135" s="10">
        <v>0.47108</v>
      </c>
      <c r="K135" s="3">
        <v>0.47099000000000002</v>
      </c>
    </row>
    <row r="136" spans="1:11" x14ac:dyDescent="0.25">
      <c r="A136" s="5">
        <v>174</v>
      </c>
      <c r="B136" s="3">
        <v>0.47089999999999999</v>
      </c>
      <c r="C136" s="3">
        <v>0.47081000000000001</v>
      </c>
      <c r="D136" s="3">
        <v>0.47072000000000003</v>
      </c>
      <c r="E136" s="3">
        <v>0.47062999999999999</v>
      </c>
      <c r="F136" s="3">
        <v>0.47054000000000001</v>
      </c>
      <c r="G136" s="3">
        <v>0.47044999999999998</v>
      </c>
      <c r="H136" s="3">
        <v>0.47036</v>
      </c>
      <c r="I136" s="3">
        <v>0.47027000000000002</v>
      </c>
      <c r="J136" s="10">
        <v>0.47017999999999999</v>
      </c>
      <c r="K136" s="3">
        <v>0.47009000000000001</v>
      </c>
    </row>
    <row r="137" spans="1:11" x14ac:dyDescent="0.25">
      <c r="A137" s="5">
        <v>175</v>
      </c>
      <c r="B137" s="3">
        <v>0.47</v>
      </c>
      <c r="C137" s="3">
        <v>0.46990999999999999</v>
      </c>
      <c r="D137" s="3">
        <v>0.46982000000000002</v>
      </c>
      <c r="E137" s="3">
        <v>0.46972999999999998</v>
      </c>
      <c r="F137" s="3">
        <v>0.46964</v>
      </c>
      <c r="G137" s="3">
        <v>0.46955000000000002</v>
      </c>
      <c r="H137" s="3">
        <v>0.46945999999999999</v>
      </c>
      <c r="I137" s="3">
        <v>0.46937000000000001</v>
      </c>
      <c r="J137" s="10">
        <v>0.46927999999999997</v>
      </c>
      <c r="K137" s="3">
        <v>0.46919</v>
      </c>
    </row>
    <row r="138" spans="1:11" x14ac:dyDescent="0.25">
      <c r="A138" s="5">
        <v>176</v>
      </c>
      <c r="B138" s="3">
        <v>0.46910000000000002</v>
      </c>
      <c r="C138" s="3">
        <v>0.46900999999999998</v>
      </c>
      <c r="D138" s="3">
        <v>0.46892</v>
      </c>
      <c r="E138" s="3">
        <v>0.46883000000000002</v>
      </c>
      <c r="F138" s="3">
        <v>0.46873999999999999</v>
      </c>
      <c r="G138" s="3">
        <v>0.46865000000000001</v>
      </c>
      <c r="H138" s="3">
        <v>0.46855999999999998</v>
      </c>
      <c r="I138" s="3">
        <v>0.46847</v>
      </c>
      <c r="J138" s="10">
        <v>0.46838000000000002</v>
      </c>
      <c r="K138" s="3">
        <v>0.46828999999999998</v>
      </c>
    </row>
    <row r="139" spans="1:11" x14ac:dyDescent="0.25">
      <c r="A139" s="5">
        <v>177</v>
      </c>
      <c r="B139" s="3">
        <v>0.46820000000000001</v>
      </c>
      <c r="C139" s="3">
        <v>0.46811000000000003</v>
      </c>
      <c r="D139" s="3">
        <v>0.46801999999999999</v>
      </c>
      <c r="E139" s="3">
        <v>0.46793000000000001</v>
      </c>
      <c r="F139" s="3">
        <v>0.46783999999999998</v>
      </c>
      <c r="G139" s="3">
        <v>0.46775</v>
      </c>
      <c r="H139" s="3">
        <v>0.46766000000000002</v>
      </c>
      <c r="I139" s="3">
        <v>0.46756999999999999</v>
      </c>
      <c r="J139" s="10">
        <v>0.46748000000000001</v>
      </c>
      <c r="K139" s="3">
        <v>0.46739000000000003</v>
      </c>
    </row>
    <row r="140" spans="1:11" x14ac:dyDescent="0.25">
      <c r="A140" s="5">
        <v>178</v>
      </c>
      <c r="B140" s="3">
        <v>0.46729999999999999</v>
      </c>
      <c r="C140" s="3">
        <v>0.46721000000000001</v>
      </c>
      <c r="D140" s="3">
        <v>0.46711999999999998</v>
      </c>
      <c r="E140" s="3">
        <v>0.46703</v>
      </c>
      <c r="F140" s="3">
        <v>0.46694000000000002</v>
      </c>
      <c r="G140" s="3">
        <v>0.46684999999999999</v>
      </c>
      <c r="H140" s="3">
        <v>0.46676000000000001</v>
      </c>
      <c r="I140" s="3">
        <v>0.46666999999999997</v>
      </c>
      <c r="J140" s="10">
        <v>0.46657999999999999</v>
      </c>
      <c r="K140" s="3">
        <v>0.46649000000000002</v>
      </c>
    </row>
    <row r="141" spans="1:11" x14ac:dyDescent="0.25">
      <c r="A141" s="5">
        <v>179</v>
      </c>
      <c r="B141" s="3">
        <v>0.46639999999999998</v>
      </c>
      <c r="C141" s="3">
        <v>0.46631</v>
      </c>
      <c r="D141" s="3">
        <v>0.46622000000000002</v>
      </c>
      <c r="E141" s="3">
        <v>0.46612999999999999</v>
      </c>
      <c r="F141" s="3">
        <v>0.46604000000000001</v>
      </c>
      <c r="G141" s="3">
        <v>0.46594999999999998</v>
      </c>
      <c r="H141" s="3">
        <v>0.46586</v>
      </c>
      <c r="I141" s="3">
        <v>0.46577000000000002</v>
      </c>
      <c r="J141" s="10">
        <v>0.46567999999999998</v>
      </c>
      <c r="K141" s="3">
        <v>0.46559</v>
      </c>
    </row>
    <row r="142" spans="1:11" x14ac:dyDescent="0.25">
      <c r="A142" s="5">
        <v>180</v>
      </c>
      <c r="B142" s="3">
        <v>0.46550000000000002</v>
      </c>
      <c r="C142" s="3">
        <v>0.46540999999999999</v>
      </c>
      <c r="D142" s="3">
        <v>0.46532000000000001</v>
      </c>
      <c r="E142" s="3">
        <v>0.46522999999999998</v>
      </c>
      <c r="F142" s="3">
        <v>0.46514</v>
      </c>
      <c r="G142" s="3">
        <v>0.46505000000000002</v>
      </c>
      <c r="H142" s="3">
        <v>0.46495999999999998</v>
      </c>
      <c r="I142" s="3">
        <v>0.46487000000000001</v>
      </c>
      <c r="J142" s="10">
        <v>0.46478000000000003</v>
      </c>
      <c r="K142" s="3">
        <v>0.46468999999999999</v>
      </c>
    </row>
    <row r="143" spans="1:11" x14ac:dyDescent="0.25">
      <c r="A143" s="5">
        <v>181</v>
      </c>
      <c r="B143" s="3">
        <v>0.46460000000000001</v>
      </c>
      <c r="C143" s="3">
        <v>0.46450999999999998</v>
      </c>
      <c r="D143" s="3">
        <v>0.46442</v>
      </c>
      <c r="E143" s="3">
        <v>0.46433000000000002</v>
      </c>
      <c r="F143" s="3">
        <v>0.46423999999999999</v>
      </c>
      <c r="G143" s="3">
        <v>0.46415000000000001</v>
      </c>
      <c r="H143" s="3">
        <v>0.46405999999999997</v>
      </c>
      <c r="I143" s="3">
        <v>0.46396999999999999</v>
      </c>
      <c r="J143" s="10">
        <v>0.46388000000000001</v>
      </c>
      <c r="K143" s="3">
        <v>0.46378999999999998</v>
      </c>
    </row>
    <row r="144" spans="1:11" x14ac:dyDescent="0.25">
      <c r="A144" s="5">
        <v>182</v>
      </c>
      <c r="B144" s="3">
        <v>0.4637</v>
      </c>
      <c r="C144" s="3">
        <v>0.46361000000000002</v>
      </c>
      <c r="D144" s="3">
        <v>0.46351999999999999</v>
      </c>
      <c r="E144" s="3">
        <v>0.46343000000000001</v>
      </c>
      <c r="F144" s="3">
        <v>0.46333999999999997</v>
      </c>
      <c r="G144" s="3">
        <v>0.46325</v>
      </c>
      <c r="H144" s="3">
        <v>0.46316000000000002</v>
      </c>
      <c r="I144" s="3">
        <v>0.46306999999999998</v>
      </c>
      <c r="J144" s="10">
        <v>0.46298</v>
      </c>
      <c r="K144" s="3">
        <v>0.46289000000000002</v>
      </c>
    </row>
    <row r="145" spans="1:11" x14ac:dyDescent="0.25">
      <c r="A145" s="5">
        <v>183</v>
      </c>
      <c r="B145" s="3">
        <v>0.46279999999999999</v>
      </c>
      <c r="C145" s="3">
        <v>0.46271000000000001</v>
      </c>
      <c r="D145" s="3">
        <v>0.46261999999999998</v>
      </c>
      <c r="E145" s="3">
        <v>0.46253</v>
      </c>
      <c r="F145" s="3">
        <v>0.46244000000000002</v>
      </c>
      <c r="G145" s="3">
        <v>0.46234999999999998</v>
      </c>
      <c r="H145" s="3">
        <v>0.46226</v>
      </c>
      <c r="I145" s="3">
        <v>0.46217000000000003</v>
      </c>
      <c r="J145" s="10">
        <v>0.46207999999999999</v>
      </c>
      <c r="K145" s="3">
        <v>0.46199000000000001</v>
      </c>
    </row>
    <row r="146" spans="1:11" x14ac:dyDescent="0.25">
      <c r="A146" s="5">
        <v>184</v>
      </c>
      <c r="B146" s="3">
        <v>0.46189999999999998</v>
      </c>
      <c r="C146" s="3">
        <v>0.46181</v>
      </c>
      <c r="D146" s="3">
        <v>0.46172000000000002</v>
      </c>
      <c r="E146" s="3">
        <v>0.46162999999999998</v>
      </c>
      <c r="F146" s="3">
        <v>0.46154000000000001</v>
      </c>
      <c r="G146" s="3">
        <v>0.46145000000000003</v>
      </c>
      <c r="H146" s="3">
        <v>0.46135999999999999</v>
      </c>
      <c r="I146" s="3">
        <v>0.46127000000000001</v>
      </c>
      <c r="J146" s="10">
        <v>0.46117999999999998</v>
      </c>
      <c r="K146" s="3">
        <v>0.46109</v>
      </c>
    </row>
    <row r="147" spans="1:11" x14ac:dyDescent="0.25">
      <c r="A147" s="5">
        <v>185</v>
      </c>
      <c r="B147" s="3">
        <v>0.46100000000000002</v>
      </c>
      <c r="C147" s="3">
        <v>0.46090999999999999</v>
      </c>
      <c r="D147" s="3">
        <v>0.46082000000000001</v>
      </c>
      <c r="E147" s="3">
        <v>0.46072999999999997</v>
      </c>
      <c r="F147" s="3">
        <v>0.46063999999999999</v>
      </c>
      <c r="G147" s="3">
        <v>0.46055000000000001</v>
      </c>
      <c r="H147" s="3">
        <v>0.46045999999999998</v>
      </c>
      <c r="I147" s="3">
        <v>0.46037</v>
      </c>
      <c r="J147" s="10">
        <v>0.46028000000000002</v>
      </c>
      <c r="K147" s="3">
        <v>0.46018999999999999</v>
      </c>
    </row>
    <row r="148" spans="1:11" x14ac:dyDescent="0.25">
      <c r="A148" s="5">
        <v>186</v>
      </c>
      <c r="B148" s="3">
        <v>0.46010000000000001</v>
      </c>
      <c r="C148" s="3">
        <v>0.46000999999999997</v>
      </c>
      <c r="D148" s="3">
        <v>0.45992</v>
      </c>
      <c r="E148" s="3">
        <v>0.45983000000000002</v>
      </c>
      <c r="F148" s="3">
        <v>0.45973999999999998</v>
      </c>
      <c r="G148" s="3">
        <v>0.45965</v>
      </c>
      <c r="H148" s="3">
        <v>0.45956000000000002</v>
      </c>
      <c r="I148" s="3">
        <v>0.46947</v>
      </c>
      <c r="J148" s="10">
        <v>0.45938000000000001</v>
      </c>
      <c r="K148" s="3">
        <v>0.45928999999999998</v>
      </c>
    </row>
    <row r="149" spans="1:11" x14ac:dyDescent="0.25">
      <c r="A149" s="5">
        <v>187</v>
      </c>
      <c r="B149" s="3">
        <v>0.4592</v>
      </c>
      <c r="C149" s="3">
        <v>0.45911000000000002</v>
      </c>
      <c r="D149" s="3">
        <v>0.45901999999999998</v>
      </c>
      <c r="E149" s="3">
        <v>0.45893</v>
      </c>
      <c r="F149" s="3">
        <v>0.45884000000000003</v>
      </c>
      <c r="G149" s="3">
        <v>0.45874999999999999</v>
      </c>
      <c r="H149" s="3">
        <v>0.45866000000000001</v>
      </c>
      <c r="I149" s="3">
        <v>0.45856999999999998</v>
      </c>
      <c r="J149" s="10">
        <v>0.45848</v>
      </c>
      <c r="K149" s="3">
        <v>0.45839000000000002</v>
      </c>
    </row>
    <row r="150" spans="1:11" x14ac:dyDescent="0.25">
      <c r="A150" s="5">
        <v>188</v>
      </c>
      <c r="B150" s="3">
        <v>0.45829999999999999</v>
      </c>
      <c r="C150" s="3">
        <v>0.45821000000000001</v>
      </c>
      <c r="D150" s="3">
        <v>0.45812000000000003</v>
      </c>
      <c r="E150" s="3">
        <v>0.45802999999999999</v>
      </c>
      <c r="F150" s="3">
        <v>0.45794000000000001</v>
      </c>
      <c r="G150" s="3">
        <v>0.45784999999999998</v>
      </c>
      <c r="H150" s="3">
        <v>0.45776</v>
      </c>
      <c r="I150" s="3">
        <v>0.45767000000000002</v>
      </c>
      <c r="J150" s="10">
        <v>0.45757999999999999</v>
      </c>
      <c r="K150" s="3">
        <v>0.45749000000000001</v>
      </c>
    </row>
    <row r="151" spans="1:11" x14ac:dyDescent="0.25">
      <c r="A151" s="5">
        <v>189</v>
      </c>
      <c r="B151" s="3">
        <v>0.45739999999999997</v>
      </c>
      <c r="C151" s="3">
        <v>0.45730999999999999</v>
      </c>
      <c r="D151" s="3">
        <v>0.45722000000000002</v>
      </c>
      <c r="E151" s="3">
        <v>0.45712999999999998</v>
      </c>
      <c r="F151" s="3">
        <v>0.45704</v>
      </c>
      <c r="G151" s="3">
        <v>0.45695000000000002</v>
      </c>
      <c r="H151" s="3">
        <v>0.45685999999999999</v>
      </c>
      <c r="I151" s="3">
        <v>0.45677000000000001</v>
      </c>
      <c r="J151" s="10">
        <v>0.45667999999999997</v>
      </c>
      <c r="K151" s="3">
        <v>0.45659</v>
      </c>
    </row>
    <row r="152" spans="1:11" x14ac:dyDescent="0.25">
      <c r="A152" s="5">
        <v>190</v>
      </c>
      <c r="B152" s="3">
        <v>0.45650000000000002</v>
      </c>
      <c r="C152" s="3">
        <v>0.45640999999999998</v>
      </c>
      <c r="D152" s="3">
        <v>0.45632</v>
      </c>
      <c r="E152" s="3">
        <v>0.45623000000000002</v>
      </c>
      <c r="F152" s="3">
        <v>0.45613999999999999</v>
      </c>
      <c r="G152" s="3">
        <v>0.45605000000000001</v>
      </c>
      <c r="H152" s="3">
        <v>0.45595999999999998</v>
      </c>
      <c r="I152" s="3">
        <v>0.45587</v>
      </c>
      <c r="J152" s="10">
        <v>0.45578000000000002</v>
      </c>
      <c r="K152" s="3">
        <v>0.45568999999999998</v>
      </c>
    </row>
    <row r="153" spans="1:11" x14ac:dyDescent="0.25">
      <c r="A153" s="5">
        <v>191</v>
      </c>
      <c r="B153" s="3">
        <v>0.4556</v>
      </c>
      <c r="C153" s="3">
        <v>0.45551000000000003</v>
      </c>
      <c r="D153" s="3">
        <v>0.45533000000000001</v>
      </c>
      <c r="E153" s="3">
        <v>0.45523999999999998</v>
      </c>
      <c r="F153" s="3">
        <v>0.45515</v>
      </c>
      <c r="G153" s="3">
        <v>0.45506000000000002</v>
      </c>
      <c r="H153" s="3">
        <v>0.45496999999999999</v>
      </c>
      <c r="I153" s="3">
        <v>0.45488000000000001</v>
      </c>
      <c r="J153" s="10">
        <v>0.45488000000000001</v>
      </c>
      <c r="K153" s="3">
        <v>0.45479000000000003</v>
      </c>
    </row>
    <row r="154" spans="1:11" x14ac:dyDescent="0.25">
      <c r="A154" s="5">
        <v>192</v>
      </c>
      <c r="B154" s="3">
        <v>0.45469999999999999</v>
      </c>
      <c r="C154" s="3">
        <v>0.45461000000000001</v>
      </c>
      <c r="D154" s="3">
        <v>0.45451999999999998</v>
      </c>
      <c r="E154" s="3">
        <v>0.45443</v>
      </c>
      <c r="F154" s="3">
        <v>0.45434000000000002</v>
      </c>
      <c r="G154" s="3">
        <v>0.45424999999999999</v>
      </c>
      <c r="H154" s="3">
        <v>0.45416000000000001</v>
      </c>
      <c r="I154" s="3">
        <v>0.45406999999999997</v>
      </c>
      <c r="J154" s="10">
        <v>0.45397999999999999</v>
      </c>
      <c r="K154" s="3">
        <v>0.45389000000000002</v>
      </c>
    </row>
    <row r="155" spans="1:11" x14ac:dyDescent="0.25">
      <c r="A155" s="5">
        <v>193</v>
      </c>
      <c r="B155" s="3">
        <v>0.45379999999999998</v>
      </c>
      <c r="C155" s="3">
        <v>0.45371</v>
      </c>
      <c r="D155" s="3">
        <v>0.45362000000000002</v>
      </c>
      <c r="E155" s="3">
        <v>0.45352999999999999</v>
      </c>
      <c r="F155" s="3">
        <v>0.45344000000000001</v>
      </c>
      <c r="G155" s="3">
        <v>0.45334999999999998</v>
      </c>
      <c r="H155" s="3">
        <v>0.45326</v>
      </c>
      <c r="I155" s="3">
        <v>0.45317000000000002</v>
      </c>
      <c r="J155" s="10">
        <v>0.45307999999999998</v>
      </c>
      <c r="K155" s="3">
        <v>0.45299</v>
      </c>
    </row>
    <row r="156" spans="1:11" x14ac:dyDescent="0.25">
      <c r="A156" s="5">
        <v>194</v>
      </c>
      <c r="B156" s="3">
        <v>0.45290000000000002</v>
      </c>
      <c r="C156" s="3">
        <v>0.45280999999999999</v>
      </c>
      <c r="D156" s="3">
        <v>0.45272000000000001</v>
      </c>
      <c r="E156" s="3">
        <v>0.45262999999999998</v>
      </c>
      <c r="F156" s="3">
        <v>0.45254</v>
      </c>
      <c r="G156" s="3">
        <v>0.45245000000000002</v>
      </c>
      <c r="H156" s="3">
        <v>0.45235999999999998</v>
      </c>
      <c r="I156" s="3">
        <v>0.45227000000000001</v>
      </c>
      <c r="J156" s="10">
        <v>0.45218000000000003</v>
      </c>
      <c r="K156" s="3">
        <v>0.45208999999999999</v>
      </c>
    </row>
    <row r="157" spans="1:11" x14ac:dyDescent="0.25">
      <c r="A157" s="5">
        <v>195</v>
      </c>
      <c r="B157" s="3">
        <v>0.45200000000000001</v>
      </c>
      <c r="C157" s="3">
        <v>0.45190999999999998</v>
      </c>
      <c r="D157" s="3">
        <v>0.45182</v>
      </c>
      <c r="E157" s="3">
        <v>0.45173000000000002</v>
      </c>
      <c r="F157" s="3">
        <v>0.45163999999999999</v>
      </c>
      <c r="G157" s="3">
        <v>0.45155000000000001</v>
      </c>
      <c r="H157" s="3">
        <v>0.45145999999999997</v>
      </c>
      <c r="I157" s="3">
        <v>0.45136999999999999</v>
      </c>
      <c r="J157" s="10">
        <v>0.45128000000000001</v>
      </c>
      <c r="K157" s="3">
        <v>0.45118999999999998</v>
      </c>
    </row>
    <row r="158" spans="1:11" x14ac:dyDescent="0.25">
      <c r="A158" s="5">
        <v>196</v>
      </c>
      <c r="B158" s="3">
        <v>0.4511</v>
      </c>
      <c r="C158" s="3">
        <v>0.45101000000000002</v>
      </c>
      <c r="D158" s="3">
        <v>0.45091999999999999</v>
      </c>
      <c r="E158" s="3">
        <v>0.45083000000000001</v>
      </c>
      <c r="F158" s="3">
        <v>0.45073999999999997</v>
      </c>
      <c r="G158" s="3">
        <v>0.45965</v>
      </c>
      <c r="H158" s="3">
        <v>0.45056000000000002</v>
      </c>
      <c r="I158" s="3">
        <v>0.45046999999999998</v>
      </c>
      <c r="J158" s="10">
        <v>0.45038</v>
      </c>
      <c r="K158" s="3">
        <v>0.45029000000000002</v>
      </c>
    </row>
    <row r="159" spans="1:11" x14ac:dyDescent="0.25">
      <c r="A159" s="5">
        <v>197</v>
      </c>
      <c r="B159" s="3">
        <v>0.45019999999999999</v>
      </c>
      <c r="C159" s="3">
        <v>0.45011000000000001</v>
      </c>
      <c r="D159" s="3">
        <v>0.45001999999999998</v>
      </c>
      <c r="E159" s="3">
        <v>0.44993</v>
      </c>
      <c r="F159" s="3">
        <v>0.44984000000000002</v>
      </c>
      <c r="G159" s="3">
        <v>0.44974999999999998</v>
      </c>
      <c r="H159" s="3">
        <v>0.44966</v>
      </c>
      <c r="I159" s="3">
        <v>0.44957000000000003</v>
      </c>
      <c r="J159" s="10">
        <v>0.44947999999999999</v>
      </c>
      <c r="K159" s="3">
        <v>0.44939000000000001</v>
      </c>
    </row>
    <row r="160" spans="1:11" x14ac:dyDescent="0.25">
      <c r="A160" s="5">
        <v>198</v>
      </c>
      <c r="B160" s="3">
        <v>0.44929999999999998</v>
      </c>
      <c r="C160" s="3">
        <v>0.44921</v>
      </c>
      <c r="D160" s="3">
        <v>0.44912000000000002</v>
      </c>
      <c r="E160" s="3">
        <v>0.44902999999999998</v>
      </c>
      <c r="F160" s="3">
        <v>0.44894000000000001</v>
      </c>
      <c r="G160" s="3">
        <v>0.44885000000000003</v>
      </c>
      <c r="H160" s="3">
        <v>0.44875999999999999</v>
      </c>
      <c r="I160" s="3">
        <v>0.44867000000000001</v>
      </c>
      <c r="J160" s="10">
        <v>0.44857999999999998</v>
      </c>
      <c r="K160" s="3">
        <v>0.44849</v>
      </c>
    </row>
    <row r="161" spans="1:11" x14ac:dyDescent="0.25">
      <c r="A161" s="5">
        <v>199</v>
      </c>
      <c r="B161" s="3">
        <v>0.44750000000000001</v>
      </c>
      <c r="C161" s="3">
        <v>0.44740999999999997</v>
      </c>
      <c r="D161" s="3">
        <v>0.44732</v>
      </c>
      <c r="E161" s="3">
        <v>0.44723000000000002</v>
      </c>
      <c r="F161" s="3">
        <v>0.44713999999999998</v>
      </c>
      <c r="G161" s="3">
        <v>0.44705</v>
      </c>
      <c r="H161" s="3">
        <v>0.44696000000000002</v>
      </c>
      <c r="I161" s="3">
        <v>0.44686999999999999</v>
      </c>
      <c r="J161" s="10">
        <v>0.44678000000000001</v>
      </c>
      <c r="K161" s="3">
        <v>0.44668999999999998</v>
      </c>
    </row>
    <row r="162" spans="1:11" x14ac:dyDescent="0.25">
      <c r="A162" s="5">
        <v>200</v>
      </c>
      <c r="B162" s="3">
        <v>0.4466</v>
      </c>
      <c r="C162" s="3">
        <v>0.44651000000000002</v>
      </c>
      <c r="D162" s="3">
        <v>0.44641999999999998</v>
      </c>
      <c r="E162" s="3">
        <v>0.44633</v>
      </c>
      <c r="F162" s="3">
        <v>0.44624000000000003</v>
      </c>
      <c r="G162" s="3">
        <v>0.44614999999999999</v>
      </c>
      <c r="H162" s="3">
        <v>0.44606000000000001</v>
      </c>
      <c r="I162" s="3">
        <v>0.44596999999999998</v>
      </c>
      <c r="J162" s="10">
        <v>0.44588</v>
      </c>
      <c r="K162" s="3">
        <v>0.44579000000000002</v>
      </c>
    </row>
    <row r="163" spans="1:11" x14ac:dyDescent="0.25">
      <c r="A163" s="5">
        <v>201</v>
      </c>
      <c r="B163" s="3">
        <v>0.44569999999999999</v>
      </c>
      <c r="C163" s="3">
        <v>0.44561000000000001</v>
      </c>
      <c r="D163" s="3">
        <v>0.44552000000000003</v>
      </c>
      <c r="E163" s="3">
        <v>0.44542999999999999</v>
      </c>
      <c r="F163" s="3">
        <v>0.44534000000000001</v>
      </c>
      <c r="G163" s="3">
        <v>0.44524999999999998</v>
      </c>
      <c r="H163" s="3">
        <v>0.44516</v>
      </c>
      <c r="I163" s="3">
        <v>0.44507000000000002</v>
      </c>
      <c r="J163" s="10">
        <v>0.44497999999999999</v>
      </c>
      <c r="K163" s="3">
        <v>0.44489000000000001</v>
      </c>
    </row>
    <row r="164" spans="1:11" x14ac:dyDescent="0.25">
      <c r="A164" s="5">
        <v>202</v>
      </c>
      <c r="B164" s="3">
        <v>0.44479999999999997</v>
      </c>
      <c r="C164" s="3">
        <v>0.44470999999999999</v>
      </c>
      <c r="D164" s="3">
        <v>0.44462000000000002</v>
      </c>
      <c r="E164" s="3">
        <v>0.44452999999999998</v>
      </c>
      <c r="F164" s="3">
        <v>0.44444</v>
      </c>
      <c r="G164" s="3">
        <v>0.44435000000000002</v>
      </c>
      <c r="H164" s="3">
        <v>0.44425999999999999</v>
      </c>
      <c r="I164" s="3">
        <v>0.44417000000000001</v>
      </c>
      <c r="J164" s="10">
        <v>0.44407999999999997</v>
      </c>
      <c r="K164" s="3">
        <v>0.44399</v>
      </c>
    </row>
    <row r="165" spans="1:11" x14ac:dyDescent="0.25">
      <c r="A165" s="5">
        <v>203</v>
      </c>
      <c r="B165" s="3">
        <v>0.44390000000000002</v>
      </c>
      <c r="C165" s="3">
        <v>0.44380999999999998</v>
      </c>
      <c r="D165" s="3">
        <v>0.44372</v>
      </c>
      <c r="E165" s="3">
        <v>0.44363000000000002</v>
      </c>
      <c r="F165" s="3">
        <v>0.44353999999999999</v>
      </c>
      <c r="G165" s="3">
        <v>0.44345000000000001</v>
      </c>
      <c r="H165" s="3">
        <v>0.44335999999999998</v>
      </c>
      <c r="I165" s="3">
        <v>0.44327</v>
      </c>
      <c r="J165" s="10">
        <v>0.44318000000000002</v>
      </c>
      <c r="K165" s="3">
        <v>0.44308999999999998</v>
      </c>
    </row>
    <row r="166" spans="1:11" x14ac:dyDescent="0.25">
      <c r="A166" s="5">
        <v>204</v>
      </c>
      <c r="B166" s="3">
        <v>0.443</v>
      </c>
      <c r="C166" s="3">
        <v>0.44291000000000003</v>
      </c>
      <c r="D166" s="3">
        <v>0.44281999999999999</v>
      </c>
      <c r="E166" s="3">
        <v>0.44273000000000001</v>
      </c>
      <c r="F166" s="3">
        <v>0.44263999999999998</v>
      </c>
      <c r="G166" s="3">
        <v>0.44255</v>
      </c>
      <c r="H166" s="3">
        <v>0.44246000000000002</v>
      </c>
      <c r="I166" s="3">
        <v>0.44236999999999999</v>
      </c>
      <c r="J166" s="10">
        <v>0.44228000000000001</v>
      </c>
      <c r="K166" s="3">
        <v>0.44219000000000003</v>
      </c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B53" sqref="B53"/>
    </sheetView>
  </sheetViews>
  <sheetFormatPr defaultColWidth="9.140625" defaultRowHeight="15" x14ac:dyDescent="0.25"/>
  <cols>
    <col min="1" max="1" width="9.140625" style="28"/>
    <col min="2" max="16384" width="9.140625" style="25"/>
  </cols>
  <sheetData>
    <row r="1" spans="1:11" s="37" customFormat="1" thickBot="1" x14ac:dyDescent="0.3">
      <c r="A1" s="35"/>
      <c r="B1" s="36">
        <v>0</v>
      </c>
      <c r="C1" s="36">
        <v>0.1</v>
      </c>
      <c r="D1" s="36">
        <v>0.2</v>
      </c>
      <c r="E1" s="36">
        <v>0.3</v>
      </c>
      <c r="F1" s="36">
        <v>0.4</v>
      </c>
      <c r="G1" s="36">
        <v>0.5</v>
      </c>
      <c r="H1" s="36">
        <v>0.6</v>
      </c>
      <c r="I1" s="36">
        <v>0.7</v>
      </c>
      <c r="J1" s="36">
        <v>0.8</v>
      </c>
      <c r="K1" s="36">
        <v>0.9</v>
      </c>
    </row>
    <row r="2" spans="1:11" thickBot="1" x14ac:dyDescent="0.3">
      <c r="A2" s="26">
        <v>40</v>
      </c>
      <c r="B2" s="27">
        <v>1.1938</v>
      </c>
      <c r="C2" s="27">
        <v>1.1915</v>
      </c>
      <c r="D2" s="27">
        <v>1.1892</v>
      </c>
      <c r="E2" s="27">
        <v>1.1869000000000001</v>
      </c>
      <c r="F2" s="27">
        <v>1.1846000000000001</v>
      </c>
      <c r="G2" s="27">
        <v>1.1822999999999999</v>
      </c>
      <c r="H2" s="27">
        <v>1.181</v>
      </c>
      <c r="I2" s="27">
        <v>1.1778</v>
      </c>
      <c r="J2" s="27">
        <v>1.1756</v>
      </c>
      <c r="K2" s="27">
        <v>1.1733</v>
      </c>
    </row>
    <row r="3" spans="1:11" thickBot="1" x14ac:dyDescent="0.3">
      <c r="A3" s="26">
        <v>41</v>
      </c>
      <c r="B3" s="27">
        <v>1.1711</v>
      </c>
      <c r="C3" s="27">
        <v>1.1689000000000001</v>
      </c>
      <c r="D3" s="27">
        <v>1.1667000000000001</v>
      </c>
      <c r="E3" s="27">
        <v>1.1645000000000001</v>
      </c>
      <c r="F3" s="27">
        <v>1.1623000000000001</v>
      </c>
      <c r="G3" s="27">
        <v>1.1600999999999999</v>
      </c>
      <c r="H3" s="27">
        <v>1.1578999999999999</v>
      </c>
      <c r="I3" s="27">
        <v>1.1556999999999999</v>
      </c>
      <c r="J3" s="27">
        <v>1.1535</v>
      </c>
      <c r="K3" s="27">
        <v>1.1514</v>
      </c>
    </row>
    <row r="4" spans="1:11" thickBot="1" x14ac:dyDescent="0.3">
      <c r="A4" s="26">
        <v>42</v>
      </c>
      <c r="B4" s="27">
        <v>1.1492</v>
      </c>
      <c r="C4" s="27">
        <v>1.1471</v>
      </c>
      <c r="D4" s="27">
        <v>1.145</v>
      </c>
      <c r="E4" s="27">
        <v>1.1428</v>
      </c>
      <c r="F4" s="27">
        <v>1.1407</v>
      </c>
      <c r="G4" s="27">
        <v>1.1386000000000001</v>
      </c>
      <c r="H4" s="27">
        <v>1.1365000000000001</v>
      </c>
      <c r="I4" s="27">
        <v>1.1344000000000001</v>
      </c>
      <c r="J4" s="27">
        <v>1.1323000000000001</v>
      </c>
      <c r="K4" s="27">
        <v>1.1303000000000001</v>
      </c>
    </row>
    <row r="5" spans="1:11" thickBot="1" x14ac:dyDescent="0.3">
      <c r="A5" s="26">
        <v>43</v>
      </c>
      <c r="B5" s="27">
        <v>1.1282000000000001</v>
      </c>
      <c r="C5" s="27">
        <v>1.1261000000000001</v>
      </c>
      <c r="D5" s="27">
        <v>1.1241000000000001</v>
      </c>
      <c r="E5" s="27">
        <v>1.1220000000000001</v>
      </c>
      <c r="F5" s="27">
        <v>1.1200000000000001</v>
      </c>
      <c r="G5" s="27">
        <v>1.1180000000000001</v>
      </c>
      <c r="H5" s="27">
        <v>1.1158999999999999</v>
      </c>
      <c r="I5" s="27">
        <v>1.1138999999999999</v>
      </c>
      <c r="J5" s="27">
        <v>1.1119000000000001</v>
      </c>
      <c r="K5" s="27">
        <v>1.1099000000000001</v>
      </c>
    </row>
    <row r="6" spans="1:11" thickBot="1" x14ac:dyDescent="0.3">
      <c r="A6" s="26">
        <v>44</v>
      </c>
      <c r="B6" s="27">
        <v>1.1079000000000001</v>
      </c>
      <c r="C6" s="27">
        <v>1.1059000000000001</v>
      </c>
      <c r="D6" s="27">
        <v>1.1039000000000001</v>
      </c>
      <c r="E6" s="27">
        <v>1.1020000000000001</v>
      </c>
      <c r="F6" s="27">
        <v>1.1000000000000001</v>
      </c>
      <c r="G6" s="27">
        <v>1.0980000000000001</v>
      </c>
      <c r="H6" s="27">
        <v>1.0961000000000001</v>
      </c>
      <c r="I6" s="27">
        <v>1.0941000000000001</v>
      </c>
      <c r="J6" s="27">
        <v>1.0922000000000001</v>
      </c>
      <c r="K6" s="27">
        <v>1.0903</v>
      </c>
    </row>
    <row r="7" spans="1:11" thickBot="1" x14ac:dyDescent="0.3">
      <c r="A7" s="26">
        <v>45</v>
      </c>
      <c r="B7" s="27">
        <v>1.0883</v>
      </c>
      <c r="C7" s="27">
        <v>1.0864</v>
      </c>
      <c r="D7" s="27">
        <v>1.0845</v>
      </c>
      <c r="E7" s="27">
        <v>1.0826</v>
      </c>
      <c r="F7" s="27">
        <v>1.0807</v>
      </c>
      <c r="G7" s="27">
        <v>1.0788</v>
      </c>
      <c r="H7" s="27">
        <v>1.0769</v>
      </c>
      <c r="I7" s="27">
        <v>1.075</v>
      </c>
      <c r="J7" s="27">
        <v>1.0731999999999999</v>
      </c>
      <c r="K7" s="27">
        <v>1.8713</v>
      </c>
    </row>
    <row r="8" spans="1:11" thickBot="1" x14ac:dyDescent="0.3">
      <c r="A8" s="26">
        <v>46</v>
      </c>
      <c r="B8" s="27">
        <v>1.0693999999999999</v>
      </c>
      <c r="C8" s="27">
        <v>1.0676000000000001</v>
      </c>
      <c r="D8" s="27">
        <v>1.0657000000000001</v>
      </c>
      <c r="E8" s="27">
        <v>1.0639000000000001</v>
      </c>
      <c r="F8" s="27">
        <v>1.0621</v>
      </c>
      <c r="G8" s="27">
        <v>1.0602</v>
      </c>
      <c r="H8" s="27">
        <v>1.0584</v>
      </c>
      <c r="I8" s="27">
        <v>1.0566</v>
      </c>
      <c r="J8" s="27">
        <v>1.0548</v>
      </c>
      <c r="K8" s="27">
        <v>1.0529999999999999</v>
      </c>
    </row>
    <row r="9" spans="1:11" thickBot="1" x14ac:dyDescent="0.3">
      <c r="A9" s="26">
        <v>47</v>
      </c>
      <c r="B9" s="27">
        <v>1.0511999999999999</v>
      </c>
      <c r="C9" s="27">
        <v>1.0494000000000001</v>
      </c>
      <c r="D9" s="27">
        <v>1.0476000000000001</v>
      </c>
      <c r="E9" s="27">
        <v>1.0458000000000001</v>
      </c>
      <c r="F9" s="27">
        <v>1.0441</v>
      </c>
      <c r="G9" s="27">
        <v>1.0423</v>
      </c>
      <c r="H9" s="27">
        <v>1.0405</v>
      </c>
      <c r="I9" s="27">
        <v>1.0387999999999999</v>
      </c>
      <c r="J9" s="27">
        <v>1.0369999999999999</v>
      </c>
      <c r="K9" s="27">
        <v>1.0353000000000001</v>
      </c>
    </row>
    <row r="10" spans="1:11" thickBot="1" x14ac:dyDescent="0.3">
      <c r="A10" s="26">
        <v>48</v>
      </c>
      <c r="B10" s="27">
        <v>1.0336000000000001</v>
      </c>
      <c r="C10" s="27">
        <v>1.0318000000000001</v>
      </c>
      <c r="D10" s="27">
        <v>1.0301</v>
      </c>
      <c r="E10" s="27">
        <v>1.0284</v>
      </c>
      <c r="F10" s="27">
        <v>1.0266999999999999</v>
      </c>
      <c r="G10" s="27">
        <v>1.0249999999999999</v>
      </c>
      <c r="H10" s="27">
        <v>1.0233000000000001</v>
      </c>
      <c r="I10" s="27">
        <v>1.0216000000000001</v>
      </c>
      <c r="J10" s="27">
        <v>1.0199</v>
      </c>
      <c r="K10" s="27">
        <v>1.0182</v>
      </c>
    </row>
    <row r="11" spans="1:11" thickBot="1" x14ac:dyDescent="0.3">
      <c r="A11" s="26">
        <v>49</v>
      </c>
      <c r="B11" s="27">
        <v>1.0165</v>
      </c>
      <c r="C11" s="27">
        <v>1.0147999999999999</v>
      </c>
      <c r="D11" s="27">
        <v>1.0132000000000001</v>
      </c>
      <c r="E11" s="27">
        <v>1.0115000000000001</v>
      </c>
      <c r="F11" s="27">
        <v>1.0098</v>
      </c>
      <c r="G11" s="27">
        <v>1.0082</v>
      </c>
      <c r="H11" s="27">
        <v>1.0065</v>
      </c>
      <c r="I11" s="27">
        <v>1.0048999999999999</v>
      </c>
      <c r="J11" s="27">
        <v>1.0033000000000001</v>
      </c>
      <c r="K11" s="27">
        <v>1.0016</v>
      </c>
    </row>
    <row r="12" spans="1:11" thickBot="1" x14ac:dyDescent="0.3">
      <c r="A12" s="26">
        <v>50</v>
      </c>
      <c r="B12" s="27">
        <v>1</v>
      </c>
      <c r="C12" s="27">
        <v>0.99839999999999995</v>
      </c>
      <c r="D12" s="27">
        <v>0.99680000000000002</v>
      </c>
      <c r="E12" s="27">
        <v>0.99519999999999997</v>
      </c>
      <c r="F12" s="27">
        <v>0.99350000000000005</v>
      </c>
      <c r="G12" s="27">
        <v>0.9919</v>
      </c>
      <c r="H12" s="27">
        <v>0.99039999999999995</v>
      </c>
      <c r="I12" s="27">
        <v>0.98880000000000001</v>
      </c>
      <c r="J12" s="27">
        <v>0.98719999999999997</v>
      </c>
      <c r="K12" s="27">
        <v>0.98560000000000003</v>
      </c>
    </row>
    <row r="13" spans="1:11" thickBot="1" x14ac:dyDescent="0.3">
      <c r="A13" s="26">
        <v>51</v>
      </c>
      <c r="B13" s="27">
        <v>0.98399999999999999</v>
      </c>
      <c r="C13" s="27">
        <v>0.98250000000000004</v>
      </c>
      <c r="D13" s="27">
        <v>0.98089999999999999</v>
      </c>
      <c r="E13" s="27">
        <v>0.97929999999999995</v>
      </c>
      <c r="F13" s="27">
        <v>0.9778</v>
      </c>
      <c r="G13" s="27">
        <v>0.97619999999999996</v>
      </c>
      <c r="H13" s="27">
        <v>0.97470000000000001</v>
      </c>
      <c r="I13" s="27">
        <v>0.97309999999999997</v>
      </c>
      <c r="J13" s="27">
        <v>0.97160000000000002</v>
      </c>
      <c r="K13" s="27">
        <v>0.97009999999999996</v>
      </c>
    </row>
    <row r="14" spans="1:11" thickBot="1" x14ac:dyDescent="0.3">
      <c r="A14" s="26">
        <v>52</v>
      </c>
      <c r="B14" s="27">
        <v>0.96860000000000002</v>
      </c>
      <c r="C14" s="27">
        <v>0.96699999999999997</v>
      </c>
      <c r="D14" s="27">
        <v>0.96550000000000002</v>
      </c>
      <c r="E14" s="27">
        <v>0.96399999999999997</v>
      </c>
      <c r="F14" s="27">
        <v>0.96250000000000002</v>
      </c>
      <c r="G14" s="27">
        <v>0.96099999999999997</v>
      </c>
      <c r="H14" s="27">
        <v>0.95950000000000002</v>
      </c>
      <c r="I14" s="27">
        <v>0.95799999999999996</v>
      </c>
      <c r="J14" s="27">
        <v>0.95650000000000002</v>
      </c>
      <c r="K14" s="27">
        <v>0.95499999999999996</v>
      </c>
    </row>
    <row r="15" spans="1:11" thickBot="1" x14ac:dyDescent="0.3">
      <c r="A15" s="26">
        <v>53</v>
      </c>
      <c r="B15" s="27">
        <v>0.9536</v>
      </c>
      <c r="C15" s="27">
        <v>0.95209999999999995</v>
      </c>
      <c r="D15" s="27">
        <v>0.9506</v>
      </c>
      <c r="E15" s="27">
        <v>0.94920000000000004</v>
      </c>
      <c r="F15" s="27">
        <v>0.94769999999999999</v>
      </c>
      <c r="G15" s="27">
        <v>0.94620000000000004</v>
      </c>
      <c r="H15" s="27">
        <v>0.94479999999999997</v>
      </c>
      <c r="I15" s="27">
        <v>0.94330000000000003</v>
      </c>
      <c r="J15" s="27">
        <v>0.94189999999999996</v>
      </c>
      <c r="K15" s="27">
        <v>0.9405</v>
      </c>
    </row>
    <row r="16" spans="1:11" thickBot="1" x14ac:dyDescent="0.3">
      <c r="A16" s="26">
        <v>54</v>
      </c>
      <c r="B16" s="27">
        <v>0.93899999999999995</v>
      </c>
      <c r="C16" s="27">
        <v>0.93759999999999999</v>
      </c>
      <c r="D16" s="27">
        <v>0.93620000000000003</v>
      </c>
      <c r="E16" s="27">
        <v>0.93479999999999996</v>
      </c>
      <c r="F16" s="27">
        <v>0.93330000000000002</v>
      </c>
      <c r="G16" s="27">
        <v>0.93189999999999995</v>
      </c>
      <c r="H16" s="27">
        <v>0.93049999999999999</v>
      </c>
      <c r="I16" s="27">
        <v>0.92910000000000004</v>
      </c>
      <c r="J16" s="27">
        <v>0.92769999999999997</v>
      </c>
      <c r="K16" s="27">
        <v>0.92630000000000001</v>
      </c>
    </row>
    <row r="17" spans="1:11" thickBot="1" x14ac:dyDescent="0.3">
      <c r="A17" s="26">
        <v>55</v>
      </c>
      <c r="B17" s="27">
        <v>0.92490000000000006</v>
      </c>
      <c r="C17" s="27">
        <v>0.92349999999999999</v>
      </c>
      <c r="D17" s="27">
        <v>0.92220000000000002</v>
      </c>
      <c r="E17" s="27">
        <v>0.92079999999999995</v>
      </c>
      <c r="F17" s="27">
        <v>0.9194</v>
      </c>
      <c r="G17" s="27">
        <v>0.91800000000000004</v>
      </c>
      <c r="H17" s="27">
        <v>0.91669999999999996</v>
      </c>
      <c r="I17" s="27">
        <v>0.9153</v>
      </c>
      <c r="J17" s="27">
        <v>0.91400000000000003</v>
      </c>
      <c r="K17" s="27">
        <v>0.91259999999999997</v>
      </c>
    </row>
    <row r="18" spans="1:11" thickBot="1" x14ac:dyDescent="0.3">
      <c r="A18" s="26">
        <v>56</v>
      </c>
      <c r="B18" s="27">
        <v>0.91220000000000001</v>
      </c>
      <c r="C18" s="27">
        <v>0.90990000000000004</v>
      </c>
      <c r="D18" s="27">
        <v>0.90859999999999996</v>
      </c>
      <c r="E18" s="27">
        <v>0.90720000000000001</v>
      </c>
      <c r="F18" s="27">
        <v>0.90590000000000004</v>
      </c>
      <c r="G18" s="27">
        <v>0.90459999999999996</v>
      </c>
      <c r="H18" s="27">
        <v>0.9032</v>
      </c>
      <c r="I18" s="27">
        <v>0.90190000000000003</v>
      </c>
      <c r="J18" s="27">
        <v>0.90059999999999996</v>
      </c>
      <c r="K18" s="27">
        <v>0.89929999999999999</v>
      </c>
    </row>
    <row r="19" spans="1:11" thickBot="1" x14ac:dyDescent="0.3">
      <c r="A19" s="26">
        <v>57</v>
      </c>
      <c r="B19" s="27">
        <v>0.89800000000000002</v>
      </c>
      <c r="C19" s="27">
        <v>0.89670000000000005</v>
      </c>
      <c r="D19" s="27">
        <v>0.89539999999999997</v>
      </c>
      <c r="E19" s="27">
        <v>0.89410000000000001</v>
      </c>
      <c r="F19" s="27">
        <v>0.89280000000000004</v>
      </c>
      <c r="G19" s="27">
        <v>0.89149999999999996</v>
      </c>
      <c r="H19" s="27">
        <v>0.89019999999999999</v>
      </c>
      <c r="I19" s="27">
        <v>0.88890000000000002</v>
      </c>
      <c r="J19" s="27">
        <v>0.88759999999999994</v>
      </c>
      <c r="K19" s="27">
        <v>0.88629999999999998</v>
      </c>
    </row>
    <row r="20" spans="1:11" thickBot="1" x14ac:dyDescent="0.3">
      <c r="A20" s="26">
        <v>58</v>
      </c>
      <c r="B20" s="27">
        <v>0.8851</v>
      </c>
      <c r="C20" s="27">
        <v>0.88380000000000003</v>
      </c>
      <c r="D20" s="27">
        <v>0.88249999999999995</v>
      </c>
      <c r="E20" s="27">
        <v>0.88139999999999996</v>
      </c>
      <c r="F20" s="27">
        <v>0.88</v>
      </c>
      <c r="G20" s="27">
        <v>0.87880000000000003</v>
      </c>
      <c r="H20" s="27">
        <v>0.87749999999999995</v>
      </c>
      <c r="I20" s="27">
        <v>0.87629999999999997</v>
      </c>
      <c r="J20" s="27">
        <v>0.875</v>
      </c>
      <c r="K20" s="27">
        <v>0.87380000000000002</v>
      </c>
    </row>
    <row r="21" spans="1:11" thickBot="1" x14ac:dyDescent="0.3">
      <c r="A21" s="26">
        <v>59</v>
      </c>
      <c r="B21" s="27">
        <v>0.87250000000000005</v>
      </c>
      <c r="C21" s="27">
        <v>0.87129999999999996</v>
      </c>
      <c r="D21" s="27">
        <v>0.87009999999999998</v>
      </c>
      <c r="E21" s="27">
        <v>0.86880000000000002</v>
      </c>
      <c r="F21" s="27">
        <v>0.86760000000000004</v>
      </c>
      <c r="G21" s="27">
        <v>0.86639999999999995</v>
      </c>
      <c r="H21" s="27">
        <v>0.86529999999999996</v>
      </c>
      <c r="I21" s="27">
        <v>0.86399999999999999</v>
      </c>
      <c r="J21" s="27">
        <v>0.86280000000000001</v>
      </c>
      <c r="K21" s="27">
        <v>0.86150000000000004</v>
      </c>
    </row>
    <row r="22" spans="1:11" thickBot="1" x14ac:dyDescent="0.3">
      <c r="A22" s="26">
        <v>60</v>
      </c>
      <c r="B22" s="27">
        <v>0.86029999999999995</v>
      </c>
      <c r="C22" s="27">
        <v>0.85909999999999997</v>
      </c>
      <c r="D22" s="27">
        <v>0.8579</v>
      </c>
      <c r="E22" s="27">
        <v>0.85680000000000001</v>
      </c>
      <c r="F22" s="27">
        <v>0.85560000000000003</v>
      </c>
      <c r="G22" s="27">
        <v>0.85440000000000005</v>
      </c>
      <c r="H22" s="27">
        <v>0.85319999999999996</v>
      </c>
      <c r="I22" s="27">
        <v>0.85199999999999998</v>
      </c>
      <c r="J22" s="27">
        <v>0.8508</v>
      </c>
      <c r="K22" s="27">
        <v>0.84970000000000001</v>
      </c>
    </row>
    <row r="23" spans="1:11" thickBot="1" x14ac:dyDescent="0.3">
      <c r="A23" s="26">
        <v>61</v>
      </c>
      <c r="B23" s="27">
        <v>0.84850000000000003</v>
      </c>
      <c r="C23" s="27">
        <v>0.84730000000000005</v>
      </c>
      <c r="D23" s="27">
        <v>0.84619999999999995</v>
      </c>
      <c r="E23" s="27">
        <v>0.84499999999999997</v>
      </c>
      <c r="F23" s="27">
        <v>0.84379999999999999</v>
      </c>
      <c r="G23" s="27">
        <v>0.8427</v>
      </c>
      <c r="H23" s="27">
        <v>0.84150000000000003</v>
      </c>
      <c r="I23" s="27">
        <v>0.84040000000000004</v>
      </c>
      <c r="J23" s="27">
        <v>0.83919999999999995</v>
      </c>
      <c r="K23" s="27">
        <v>0.83809999999999996</v>
      </c>
    </row>
    <row r="24" spans="1:11" thickBot="1" x14ac:dyDescent="0.3">
      <c r="A24" s="26">
        <v>62</v>
      </c>
      <c r="B24" s="27">
        <v>0.83699999999999997</v>
      </c>
      <c r="C24" s="27">
        <v>0.83579999999999999</v>
      </c>
      <c r="D24" s="27">
        <v>0.8347</v>
      </c>
      <c r="E24" s="27">
        <v>0.83360000000000001</v>
      </c>
      <c r="F24" s="27">
        <v>0.83240000000000003</v>
      </c>
      <c r="G24" s="27">
        <v>0.83130000000000004</v>
      </c>
      <c r="H24" s="27">
        <v>0.83020000000000005</v>
      </c>
      <c r="I24" s="27">
        <v>0.82909999999999995</v>
      </c>
      <c r="J24" s="27">
        <v>0.82799999999999996</v>
      </c>
      <c r="K24" s="27">
        <v>0.82689999999999997</v>
      </c>
    </row>
    <row r="25" spans="1:11" thickBot="1" x14ac:dyDescent="0.3">
      <c r="A25" s="26">
        <v>63</v>
      </c>
      <c r="B25" s="27">
        <v>0.82569999999999999</v>
      </c>
      <c r="C25" s="27">
        <v>0.8246</v>
      </c>
      <c r="D25" s="27">
        <v>0.82350000000000001</v>
      </c>
      <c r="E25" s="27">
        <v>0.82240000000000002</v>
      </c>
      <c r="F25" s="27">
        <v>0.82130000000000003</v>
      </c>
      <c r="G25" s="27">
        <v>0.82020000000000004</v>
      </c>
      <c r="H25" s="27">
        <v>0.81920000000000004</v>
      </c>
      <c r="I25" s="27">
        <v>0.81810000000000005</v>
      </c>
      <c r="J25" s="27">
        <v>0.81699999999999995</v>
      </c>
      <c r="K25" s="27">
        <v>0.81589999999999996</v>
      </c>
    </row>
    <row r="26" spans="1:11" thickBot="1" x14ac:dyDescent="0.3">
      <c r="A26" s="26">
        <v>64</v>
      </c>
      <c r="B26" s="27">
        <v>0.81479999999999997</v>
      </c>
      <c r="C26" s="27">
        <v>0.81369999999999998</v>
      </c>
      <c r="D26" s="27">
        <v>0.81269999999999998</v>
      </c>
      <c r="E26" s="27">
        <v>0.81159999999999999</v>
      </c>
      <c r="F26" s="27">
        <v>0.8105</v>
      </c>
      <c r="G26" s="27">
        <v>0.8095</v>
      </c>
      <c r="H26" s="27">
        <v>0.80840000000000001</v>
      </c>
      <c r="I26" s="27">
        <v>0.80730000000000002</v>
      </c>
      <c r="J26" s="27">
        <v>0.80630000000000002</v>
      </c>
      <c r="K26" s="27">
        <v>0.80520000000000003</v>
      </c>
    </row>
    <row r="27" spans="1:11" thickBot="1" x14ac:dyDescent="0.3">
      <c r="A27" s="26">
        <v>65</v>
      </c>
      <c r="B27" s="27">
        <v>0.80420000000000003</v>
      </c>
      <c r="C27" s="27">
        <v>0.80310000000000004</v>
      </c>
      <c r="D27" s="27">
        <v>0.80210000000000004</v>
      </c>
      <c r="E27" s="27">
        <v>0.80100000000000005</v>
      </c>
      <c r="F27" s="27">
        <v>0.8</v>
      </c>
      <c r="G27" s="27">
        <v>0.79900000000000004</v>
      </c>
      <c r="H27" s="27">
        <v>0.79790000000000005</v>
      </c>
      <c r="I27" s="27">
        <v>0.79690000000000005</v>
      </c>
      <c r="J27" s="27">
        <v>0.79590000000000005</v>
      </c>
      <c r="K27" s="27">
        <v>0.79479999999999995</v>
      </c>
    </row>
    <row r="28" spans="1:11" thickBot="1" x14ac:dyDescent="0.3">
      <c r="A28" s="26">
        <v>66</v>
      </c>
      <c r="B28" s="27">
        <v>0.79379999999999995</v>
      </c>
      <c r="C28" s="27">
        <v>0.79279999999999995</v>
      </c>
      <c r="D28" s="27">
        <v>0.79179999999999995</v>
      </c>
      <c r="E28" s="27">
        <v>0.79079999999999995</v>
      </c>
      <c r="F28" s="27">
        <v>0.78979999999999995</v>
      </c>
      <c r="G28" s="27">
        <v>0.78869999999999996</v>
      </c>
      <c r="H28" s="27">
        <v>0.78769999999999996</v>
      </c>
      <c r="I28" s="27">
        <v>0.78669999999999995</v>
      </c>
      <c r="J28" s="27">
        <v>0.78569999999999995</v>
      </c>
      <c r="K28" s="27">
        <v>0.78469999999999995</v>
      </c>
    </row>
    <row r="29" spans="1:11" thickBot="1" x14ac:dyDescent="0.3">
      <c r="A29" s="26">
        <v>67</v>
      </c>
      <c r="B29" s="27">
        <v>0.78369999999999995</v>
      </c>
      <c r="C29" s="27">
        <v>0.78269999999999995</v>
      </c>
      <c r="D29" s="27">
        <v>0.78169999999999995</v>
      </c>
      <c r="E29" s="27">
        <v>0.78069999999999995</v>
      </c>
      <c r="F29" s="27">
        <v>0.77980000000000005</v>
      </c>
      <c r="G29" s="27">
        <v>0.77769999999999995</v>
      </c>
      <c r="H29" s="27">
        <v>0.77690000000000003</v>
      </c>
      <c r="I29" s="27">
        <v>0.77610000000000001</v>
      </c>
      <c r="J29" s="27">
        <v>0.77529999999999999</v>
      </c>
      <c r="K29" s="27">
        <v>0.77449999999999997</v>
      </c>
    </row>
    <row r="30" spans="1:11" thickBot="1" x14ac:dyDescent="0.3">
      <c r="A30" s="26">
        <v>68</v>
      </c>
      <c r="B30" s="27">
        <v>0.77370000000000005</v>
      </c>
      <c r="C30" s="27">
        <v>0.77290000000000003</v>
      </c>
      <c r="D30" s="27">
        <v>0.77210000000000001</v>
      </c>
      <c r="E30" s="27">
        <v>0.77129999999999999</v>
      </c>
      <c r="F30" s="27">
        <v>0.77049999999999996</v>
      </c>
      <c r="G30" s="27">
        <v>0.76970000000000005</v>
      </c>
      <c r="H30" s="27">
        <v>0.76890000000000003</v>
      </c>
      <c r="I30" s="27">
        <v>0.76819999999999999</v>
      </c>
      <c r="J30" s="27">
        <v>0.76739999999999997</v>
      </c>
      <c r="K30" s="27">
        <v>0.76659999999999995</v>
      </c>
    </row>
    <row r="31" spans="1:11" thickBot="1" x14ac:dyDescent="0.3">
      <c r="A31" s="26">
        <v>69</v>
      </c>
      <c r="B31" s="27">
        <v>0.76580000000000004</v>
      </c>
      <c r="C31" s="27">
        <v>0.76500000000000001</v>
      </c>
      <c r="D31" s="27">
        <v>0.76419999999999999</v>
      </c>
      <c r="E31" s="27">
        <v>0.76349999999999996</v>
      </c>
      <c r="F31" s="27">
        <v>0.76270000000000004</v>
      </c>
      <c r="G31" s="27">
        <v>0.76190000000000002</v>
      </c>
      <c r="H31" s="27">
        <v>0.7611</v>
      </c>
      <c r="I31" s="27">
        <v>0.76039999999999996</v>
      </c>
      <c r="J31" s="27">
        <v>0.75960000000000005</v>
      </c>
      <c r="K31" s="27">
        <v>0.75880000000000003</v>
      </c>
    </row>
    <row r="32" spans="1:11" thickBot="1" x14ac:dyDescent="0.3">
      <c r="A32" s="26">
        <v>70</v>
      </c>
      <c r="B32" s="27">
        <v>0.7581</v>
      </c>
      <c r="C32" s="27">
        <v>0.75729999999999997</v>
      </c>
      <c r="D32" s="27">
        <v>0.75649999999999995</v>
      </c>
      <c r="E32" s="27">
        <v>0.75580000000000003</v>
      </c>
      <c r="F32" s="27">
        <v>0.755</v>
      </c>
      <c r="G32" s="27">
        <v>0.75429999999999997</v>
      </c>
      <c r="H32" s="27">
        <v>0.75349999999999995</v>
      </c>
      <c r="I32" s="27">
        <v>0.75270000000000004</v>
      </c>
      <c r="J32" s="27">
        <v>0.752</v>
      </c>
      <c r="K32" s="27">
        <v>0.75119999999999998</v>
      </c>
    </row>
    <row r="33" spans="1:11" thickBot="1" x14ac:dyDescent="0.3">
      <c r="A33" s="26">
        <v>71</v>
      </c>
      <c r="B33" s="27">
        <v>0.75049999999999994</v>
      </c>
      <c r="C33" s="27">
        <v>0.74970000000000003</v>
      </c>
      <c r="D33" s="27">
        <v>0.749</v>
      </c>
      <c r="E33" s="27">
        <v>0.74819999999999998</v>
      </c>
      <c r="F33" s="27">
        <v>0.74750000000000005</v>
      </c>
      <c r="G33" s="27">
        <v>0.74680000000000002</v>
      </c>
      <c r="H33" s="27">
        <v>0.746</v>
      </c>
      <c r="I33" s="27">
        <v>0.74529999999999996</v>
      </c>
      <c r="J33" s="27">
        <v>0.74450000000000005</v>
      </c>
      <c r="K33" s="27">
        <v>0.74380000000000002</v>
      </c>
    </row>
    <row r="34" spans="1:11" thickBot="1" x14ac:dyDescent="0.3">
      <c r="A34" s="26">
        <v>72</v>
      </c>
      <c r="B34" s="27">
        <v>0.74309999999999998</v>
      </c>
      <c r="C34" s="27">
        <v>0.74229999999999996</v>
      </c>
      <c r="D34" s="27">
        <v>0.74160000000000004</v>
      </c>
      <c r="E34" s="27">
        <v>0.7409</v>
      </c>
      <c r="F34" s="27">
        <v>0.74009999999999998</v>
      </c>
      <c r="G34" s="27">
        <v>0.73939999999999995</v>
      </c>
      <c r="H34" s="27">
        <v>0.73870000000000002</v>
      </c>
      <c r="I34" s="27">
        <v>0.7379</v>
      </c>
      <c r="J34" s="27">
        <v>0.73719999999999997</v>
      </c>
      <c r="K34" s="27">
        <v>0.73650000000000004</v>
      </c>
    </row>
    <row r="35" spans="1:11" thickBot="1" x14ac:dyDescent="0.3">
      <c r="A35" s="26">
        <v>73</v>
      </c>
      <c r="B35" s="27">
        <v>0.73580000000000001</v>
      </c>
      <c r="C35" s="27">
        <v>0.73509999999999998</v>
      </c>
      <c r="D35" s="27">
        <v>0.73429999999999995</v>
      </c>
      <c r="E35" s="27">
        <v>0.73360000000000003</v>
      </c>
      <c r="F35" s="27">
        <v>0.7329</v>
      </c>
      <c r="G35" s="27">
        <v>0.73219999999999996</v>
      </c>
      <c r="H35" s="27">
        <v>0.73150000000000004</v>
      </c>
      <c r="I35" s="27">
        <v>0.73080000000000001</v>
      </c>
      <c r="J35" s="27">
        <v>0.73009999999999997</v>
      </c>
      <c r="K35" s="27">
        <v>0.72929999999999995</v>
      </c>
    </row>
    <row r="36" spans="1:11" thickBot="1" x14ac:dyDescent="0.3">
      <c r="A36" s="26">
        <v>74</v>
      </c>
      <c r="B36" s="27">
        <v>0.72860000000000003</v>
      </c>
      <c r="C36" s="27">
        <v>0.72789999999999999</v>
      </c>
      <c r="D36" s="27">
        <v>0.72719999999999996</v>
      </c>
      <c r="E36" s="27">
        <v>0.72650000000000003</v>
      </c>
      <c r="F36" s="27">
        <v>0.7258</v>
      </c>
      <c r="G36" s="27">
        <v>0.72509999999999997</v>
      </c>
      <c r="H36" s="27">
        <v>0.72440000000000004</v>
      </c>
      <c r="I36" s="27">
        <v>0.72370000000000001</v>
      </c>
      <c r="J36" s="27">
        <v>0.72299999999999998</v>
      </c>
      <c r="K36" s="27">
        <v>0.72230000000000005</v>
      </c>
    </row>
    <row r="37" spans="1:11" thickBot="1" x14ac:dyDescent="0.3">
      <c r="A37" s="26">
        <v>75</v>
      </c>
      <c r="B37" s="27">
        <v>0.72160000000000002</v>
      </c>
      <c r="C37" s="27">
        <v>0.72089999999999999</v>
      </c>
      <c r="D37" s="27">
        <v>0.72019999999999995</v>
      </c>
      <c r="E37" s="27">
        <v>0.71960000000000002</v>
      </c>
      <c r="F37" s="27">
        <v>0.71889999999999998</v>
      </c>
      <c r="G37" s="27">
        <v>0.71819999999999995</v>
      </c>
      <c r="H37" s="27">
        <v>0.71750000000000003</v>
      </c>
      <c r="I37" s="27">
        <v>0.71679999999999999</v>
      </c>
      <c r="J37" s="27">
        <v>0.71609999999999996</v>
      </c>
      <c r="K37" s="27">
        <v>0.71540000000000004</v>
      </c>
    </row>
    <row r="38" spans="1:11" thickBot="1" x14ac:dyDescent="0.3">
      <c r="A38" s="26">
        <v>76</v>
      </c>
      <c r="B38" s="27">
        <v>0.71479999999999999</v>
      </c>
      <c r="C38" s="27">
        <v>0.71409999999999996</v>
      </c>
      <c r="D38" s="27">
        <v>0.71340000000000003</v>
      </c>
      <c r="E38" s="27">
        <v>0.7127</v>
      </c>
      <c r="F38" s="27">
        <v>0.71199999999999997</v>
      </c>
      <c r="G38" s="27">
        <v>0.71140000000000003</v>
      </c>
      <c r="H38" s="27">
        <v>0.7107</v>
      </c>
      <c r="I38" s="27">
        <v>0.71</v>
      </c>
      <c r="J38" s="27">
        <v>0.70940000000000003</v>
      </c>
      <c r="K38" s="27">
        <v>0.7087</v>
      </c>
    </row>
    <row r="39" spans="1:11" thickBot="1" x14ac:dyDescent="0.3">
      <c r="A39" s="26">
        <v>77</v>
      </c>
      <c r="B39" s="27">
        <v>0.70799999999999996</v>
      </c>
      <c r="C39" s="27">
        <v>0.70740000000000003</v>
      </c>
      <c r="D39" s="27">
        <v>0.70669999999999999</v>
      </c>
      <c r="E39" s="27">
        <v>0.70599999999999996</v>
      </c>
      <c r="F39" s="27">
        <v>0.71540000000000004</v>
      </c>
      <c r="G39" s="27">
        <v>0.70469999999999999</v>
      </c>
      <c r="H39" s="27">
        <v>0.70399999999999996</v>
      </c>
      <c r="I39" s="27">
        <v>0.70340000000000003</v>
      </c>
      <c r="J39" s="27">
        <v>0.70269999999999999</v>
      </c>
      <c r="K39" s="27">
        <v>0.70209999999999995</v>
      </c>
    </row>
    <row r="40" spans="1:11" thickBot="1" x14ac:dyDescent="0.3">
      <c r="A40" s="26">
        <v>78</v>
      </c>
      <c r="B40" s="27">
        <v>0.70140000000000002</v>
      </c>
      <c r="C40" s="27">
        <v>0.70069999999999999</v>
      </c>
      <c r="D40" s="27">
        <v>0.70009999999999994</v>
      </c>
      <c r="E40" s="27">
        <v>0.69940000000000002</v>
      </c>
      <c r="F40" s="27">
        <v>0.69879999999999998</v>
      </c>
      <c r="G40" s="27">
        <v>0.69810000000000005</v>
      </c>
      <c r="H40" s="27">
        <v>0.69750000000000001</v>
      </c>
      <c r="I40" s="27">
        <v>0.69679999999999997</v>
      </c>
      <c r="J40" s="27">
        <v>0.69620000000000004</v>
      </c>
      <c r="K40" s="27">
        <v>0.6956</v>
      </c>
    </row>
    <row r="41" spans="1:11" thickBot="1" x14ac:dyDescent="0.3">
      <c r="A41" s="26">
        <v>79</v>
      </c>
      <c r="B41" s="27">
        <v>0.69489999999999996</v>
      </c>
      <c r="C41" s="27">
        <v>0.69430000000000003</v>
      </c>
      <c r="D41" s="27">
        <v>0.69359999999999999</v>
      </c>
      <c r="E41" s="27">
        <v>0.69299999999999995</v>
      </c>
      <c r="F41" s="27">
        <v>0.69230000000000003</v>
      </c>
      <c r="G41" s="27">
        <v>0.69169999999999998</v>
      </c>
      <c r="H41" s="27">
        <v>0.69110000000000005</v>
      </c>
      <c r="I41" s="27">
        <v>0.69040000000000001</v>
      </c>
      <c r="J41" s="27">
        <v>0.68979999999999997</v>
      </c>
      <c r="K41" s="27">
        <v>0.68920000000000003</v>
      </c>
    </row>
    <row r="42" spans="1:11" thickBot="1" x14ac:dyDescent="0.3">
      <c r="A42" s="26">
        <v>80</v>
      </c>
      <c r="B42" s="27">
        <v>0.6885</v>
      </c>
      <c r="C42" s="27">
        <v>0.68789999999999996</v>
      </c>
      <c r="D42" s="27">
        <v>0.68730000000000002</v>
      </c>
      <c r="E42" s="27">
        <v>0.68659999999999999</v>
      </c>
      <c r="F42" s="27">
        <v>0.68600000000000005</v>
      </c>
      <c r="G42" s="27">
        <v>0.68540000000000001</v>
      </c>
      <c r="H42" s="27">
        <v>0.68479999999999996</v>
      </c>
      <c r="I42" s="27">
        <v>0.68410000000000004</v>
      </c>
      <c r="J42" s="27">
        <v>0.6835</v>
      </c>
      <c r="K42" s="27">
        <v>0.68289999999999995</v>
      </c>
    </row>
    <row r="43" spans="1:11" thickBot="1" x14ac:dyDescent="0.3">
      <c r="A43" s="26">
        <v>81</v>
      </c>
      <c r="B43" s="27">
        <v>0.68230000000000002</v>
      </c>
      <c r="C43" s="27">
        <v>0.68169999999999997</v>
      </c>
      <c r="D43" s="27">
        <v>0.68100000000000005</v>
      </c>
      <c r="E43" s="27">
        <v>0.6804</v>
      </c>
      <c r="F43" s="27">
        <v>0.67979999999999996</v>
      </c>
      <c r="G43" s="27">
        <v>0.67920000000000003</v>
      </c>
      <c r="H43" s="27">
        <v>0.67859999999999998</v>
      </c>
      <c r="I43" s="27">
        <v>0.67800000000000005</v>
      </c>
      <c r="J43" s="27">
        <v>0.6774</v>
      </c>
      <c r="K43" s="27">
        <v>0.67669999999999997</v>
      </c>
    </row>
    <row r="44" spans="1:11" thickBot="1" x14ac:dyDescent="0.3">
      <c r="A44" s="26">
        <v>82</v>
      </c>
      <c r="B44" s="27">
        <v>0.67610000000000003</v>
      </c>
      <c r="C44" s="27">
        <v>0.67549999999999999</v>
      </c>
      <c r="D44" s="27">
        <v>0.67490000000000006</v>
      </c>
      <c r="E44" s="27">
        <v>0.67430000000000001</v>
      </c>
      <c r="F44" s="27">
        <v>0.67369999999999997</v>
      </c>
      <c r="G44" s="27">
        <v>0.67310000000000003</v>
      </c>
      <c r="H44" s="27">
        <v>0.67249999999999999</v>
      </c>
      <c r="I44" s="27">
        <v>0.67190000000000005</v>
      </c>
      <c r="J44" s="27">
        <v>0.67130000000000001</v>
      </c>
      <c r="K44" s="27">
        <v>0.67069999999999996</v>
      </c>
    </row>
    <row r="45" spans="1:11" thickBot="1" x14ac:dyDescent="0.3">
      <c r="A45" s="26">
        <v>83</v>
      </c>
      <c r="B45" s="27">
        <v>0.67010000000000003</v>
      </c>
      <c r="C45" s="27">
        <v>0.66949999999999998</v>
      </c>
      <c r="D45" s="27">
        <v>0.66890000000000005</v>
      </c>
      <c r="E45" s="27">
        <v>0.66830000000000001</v>
      </c>
      <c r="F45" s="27">
        <v>0.66769999999999996</v>
      </c>
      <c r="G45" s="27">
        <v>0.66710000000000003</v>
      </c>
      <c r="H45" s="27">
        <v>0.66649999999999998</v>
      </c>
      <c r="I45" s="27">
        <v>0.66590000000000005</v>
      </c>
      <c r="J45" s="27">
        <v>0.6653</v>
      </c>
      <c r="K45" s="27">
        <v>0.66479999999999995</v>
      </c>
    </row>
    <row r="46" spans="1:11" thickBot="1" x14ac:dyDescent="0.3">
      <c r="A46" s="26">
        <v>84</v>
      </c>
      <c r="B46" s="27">
        <v>0.66420000000000001</v>
      </c>
      <c r="C46" s="27">
        <v>0.66359999999999997</v>
      </c>
      <c r="D46" s="27">
        <v>0.66300000000000003</v>
      </c>
      <c r="E46" s="27">
        <v>0.66239999999999999</v>
      </c>
      <c r="F46" s="27">
        <v>0.66180000000000005</v>
      </c>
      <c r="G46" s="27">
        <v>0.66120000000000001</v>
      </c>
      <c r="H46" s="27">
        <v>0.66069999999999995</v>
      </c>
      <c r="I46" s="27">
        <v>0.66010000000000002</v>
      </c>
      <c r="J46" s="27">
        <v>0.65949999999999998</v>
      </c>
      <c r="K46" s="27">
        <v>0.65890000000000004</v>
      </c>
    </row>
    <row r="47" spans="1:11" thickBot="1" x14ac:dyDescent="0.3">
      <c r="A47" s="26">
        <v>85</v>
      </c>
      <c r="B47" s="27">
        <v>0.6583</v>
      </c>
      <c r="C47" s="27">
        <v>0.68789999999999996</v>
      </c>
      <c r="D47" s="27">
        <v>0.65720000000000001</v>
      </c>
      <c r="E47" s="27">
        <v>0.65659999999999996</v>
      </c>
      <c r="F47" s="27">
        <v>0.65600000000000003</v>
      </c>
      <c r="G47" s="27">
        <v>0.65549999999999997</v>
      </c>
      <c r="H47" s="27">
        <v>0.65490000000000004</v>
      </c>
      <c r="I47" s="27">
        <v>0.65429999999999999</v>
      </c>
      <c r="J47" s="27">
        <v>0.65380000000000005</v>
      </c>
      <c r="K47" s="27">
        <v>0.6532</v>
      </c>
    </row>
    <row r="48" spans="1:11" thickBot="1" x14ac:dyDescent="0.3">
      <c r="A48" s="26">
        <v>86</v>
      </c>
      <c r="B48" s="27">
        <v>0.65259999999999996</v>
      </c>
      <c r="C48" s="27">
        <v>0.65210000000000001</v>
      </c>
      <c r="D48" s="27">
        <v>0.65149999999999997</v>
      </c>
      <c r="E48" s="27">
        <v>0.65090000000000003</v>
      </c>
      <c r="F48" s="27">
        <v>0.65039999999999998</v>
      </c>
      <c r="G48" s="27">
        <v>0.64980000000000004</v>
      </c>
      <c r="H48" s="27">
        <v>0.6492</v>
      </c>
      <c r="I48" s="27">
        <v>0.64870000000000005</v>
      </c>
      <c r="J48" s="27">
        <v>0.64810000000000001</v>
      </c>
      <c r="K48" s="27">
        <v>0.64759999999999995</v>
      </c>
    </row>
    <row r="49" spans="1:11" thickBot="1" x14ac:dyDescent="0.3">
      <c r="A49" s="26">
        <v>87</v>
      </c>
      <c r="B49" s="27">
        <v>0.64700000000000002</v>
      </c>
      <c r="C49" s="27">
        <v>0.64639999999999997</v>
      </c>
      <c r="D49" s="27">
        <v>0.64590000000000003</v>
      </c>
      <c r="E49" s="27">
        <v>0.64529999999999998</v>
      </c>
      <c r="F49" s="27">
        <v>0.64480000000000004</v>
      </c>
      <c r="G49" s="27">
        <v>0.64419999999999999</v>
      </c>
      <c r="H49" s="27">
        <v>0.64370000000000005</v>
      </c>
      <c r="I49" s="27">
        <v>0.6431</v>
      </c>
      <c r="J49" s="27">
        <v>0.64259999999999995</v>
      </c>
      <c r="K49" s="27">
        <v>0.64200000000000002</v>
      </c>
    </row>
    <row r="50" spans="1:11" thickBot="1" x14ac:dyDescent="0.3">
      <c r="A50" s="26">
        <v>88</v>
      </c>
      <c r="B50" s="27">
        <v>0.64149999999999996</v>
      </c>
      <c r="C50" s="27">
        <v>0.64090000000000003</v>
      </c>
      <c r="D50" s="27">
        <v>0.64039999999999997</v>
      </c>
      <c r="E50" s="27">
        <v>0.63980000000000004</v>
      </c>
      <c r="F50" s="27">
        <v>0.63929999999999998</v>
      </c>
      <c r="G50" s="27">
        <v>0.63870000000000005</v>
      </c>
      <c r="H50" s="27">
        <v>0.63819999999999999</v>
      </c>
      <c r="I50" s="27">
        <v>0.63759999999999994</v>
      </c>
      <c r="J50" s="27">
        <v>0.6371</v>
      </c>
      <c r="K50" s="27">
        <v>0.63660000000000005</v>
      </c>
    </row>
    <row r="51" spans="1:11" thickBot="1" x14ac:dyDescent="0.3">
      <c r="A51" s="26">
        <v>89</v>
      </c>
      <c r="B51" s="27">
        <v>0.63600000000000001</v>
      </c>
      <c r="C51" s="27">
        <v>0.63549999999999995</v>
      </c>
      <c r="D51" s="27">
        <v>0.63500000000000001</v>
      </c>
      <c r="E51" s="27">
        <v>0.63439999999999996</v>
      </c>
      <c r="F51" s="27">
        <v>0.63390000000000002</v>
      </c>
      <c r="G51" s="27">
        <v>0.63329999999999997</v>
      </c>
      <c r="H51" s="27">
        <v>0.63280000000000003</v>
      </c>
      <c r="I51" s="27">
        <v>0.63229999999999997</v>
      </c>
      <c r="J51" s="27">
        <v>0.63170000000000004</v>
      </c>
      <c r="K51" s="27">
        <v>0.63119999999999998</v>
      </c>
    </row>
    <row r="52" spans="1:11" thickBot="1" x14ac:dyDescent="0.3">
      <c r="A52" s="26">
        <v>90</v>
      </c>
      <c r="B52" s="27">
        <v>0.63100000000000001</v>
      </c>
      <c r="C52" s="27">
        <v>0.63070000000000004</v>
      </c>
      <c r="D52" s="27">
        <v>0.63029999999999997</v>
      </c>
      <c r="E52" s="27">
        <v>0.63</v>
      </c>
      <c r="F52" s="27">
        <v>0.62960000000000005</v>
      </c>
      <c r="G52" s="27">
        <v>0.62929999999999997</v>
      </c>
      <c r="H52" s="27">
        <v>0.629</v>
      </c>
      <c r="I52" s="27">
        <v>0.62860000000000005</v>
      </c>
      <c r="J52" s="27">
        <v>0.62829999999999997</v>
      </c>
      <c r="K52" s="27">
        <v>0.628</v>
      </c>
    </row>
    <row r="53" spans="1:11" thickBot="1" x14ac:dyDescent="0.3">
      <c r="A53" s="26">
        <v>91</v>
      </c>
      <c r="B53" s="27">
        <v>0.62760000000000005</v>
      </c>
      <c r="C53" s="27">
        <v>0.62729999999999997</v>
      </c>
      <c r="D53" s="27">
        <v>0.62690000000000001</v>
      </c>
      <c r="E53" s="27">
        <v>0.62660000000000005</v>
      </c>
      <c r="F53" s="27">
        <v>0.62629999999999997</v>
      </c>
      <c r="G53" s="27">
        <v>0.62590000000000001</v>
      </c>
      <c r="H53" s="27">
        <v>0.62560000000000004</v>
      </c>
      <c r="I53" s="27">
        <v>0.62529999999999997</v>
      </c>
      <c r="J53" s="27">
        <v>0.62490000000000001</v>
      </c>
      <c r="K53" s="27">
        <v>0.62460000000000004</v>
      </c>
    </row>
    <row r="54" spans="1:11" thickBot="1" x14ac:dyDescent="0.3">
      <c r="A54" s="26">
        <v>92</v>
      </c>
      <c r="B54" s="27">
        <v>0.62429999999999997</v>
      </c>
      <c r="C54" s="27">
        <v>0.62390000000000001</v>
      </c>
      <c r="D54" s="27">
        <v>0.62360000000000004</v>
      </c>
      <c r="E54" s="27">
        <v>0.62329999999999997</v>
      </c>
      <c r="F54" s="27">
        <v>0.62290000000000001</v>
      </c>
      <c r="G54" s="27">
        <v>0.62260000000000004</v>
      </c>
      <c r="H54" s="27">
        <v>0.62229999999999996</v>
      </c>
      <c r="I54" s="27">
        <v>0.62190000000000001</v>
      </c>
      <c r="J54" s="27">
        <v>0.62160000000000004</v>
      </c>
      <c r="K54" s="27">
        <v>0.62129999999999996</v>
      </c>
    </row>
    <row r="55" spans="1:11" thickBot="1" x14ac:dyDescent="0.3">
      <c r="A55" s="26">
        <v>93</v>
      </c>
      <c r="B55" s="27">
        <v>0.62090000000000001</v>
      </c>
      <c r="C55" s="27">
        <v>0.62060000000000004</v>
      </c>
      <c r="D55" s="27">
        <v>0.62029999999999996</v>
      </c>
      <c r="E55" s="27">
        <v>0.62</v>
      </c>
      <c r="F55" s="27">
        <v>0.61960000000000004</v>
      </c>
      <c r="G55" s="27">
        <v>0.61929999999999996</v>
      </c>
      <c r="H55" s="27">
        <v>0.61899999999999999</v>
      </c>
      <c r="I55" s="27">
        <v>0.61860000000000004</v>
      </c>
      <c r="J55" s="27">
        <v>0.61829999999999996</v>
      </c>
      <c r="K55" s="27">
        <v>0.61799999999999999</v>
      </c>
    </row>
    <row r="56" spans="1:11" thickBot="1" x14ac:dyDescent="0.3">
      <c r="A56" s="26">
        <v>94</v>
      </c>
      <c r="B56" s="27">
        <v>0.61770000000000003</v>
      </c>
      <c r="C56" s="27">
        <v>0.61729999999999996</v>
      </c>
      <c r="D56" s="27">
        <v>0.61699999999999999</v>
      </c>
      <c r="E56" s="27">
        <v>0.61670000000000003</v>
      </c>
      <c r="F56" s="27">
        <v>0.61639999999999995</v>
      </c>
      <c r="G56" s="27">
        <v>0.61599999999999999</v>
      </c>
      <c r="H56" s="27">
        <v>0.61570000000000003</v>
      </c>
      <c r="I56" s="27">
        <v>0.61539999999999995</v>
      </c>
      <c r="J56" s="27">
        <v>0.61509999999999998</v>
      </c>
      <c r="K56" s="27">
        <v>0.61470000000000002</v>
      </c>
    </row>
    <row r="57" spans="1:11" thickBot="1" x14ac:dyDescent="0.3">
      <c r="A57" s="26">
        <v>95</v>
      </c>
      <c r="B57" s="27">
        <v>0.61439999999999995</v>
      </c>
      <c r="C57" s="27">
        <v>0.61409999999999998</v>
      </c>
      <c r="D57" s="27">
        <v>0.61380000000000001</v>
      </c>
      <c r="E57" s="27">
        <v>0.61339999999999995</v>
      </c>
      <c r="F57" s="27">
        <v>0.61309999999999998</v>
      </c>
      <c r="G57" s="27">
        <v>0.61280000000000001</v>
      </c>
      <c r="H57" s="27">
        <v>0.61250000000000004</v>
      </c>
      <c r="I57" s="27">
        <v>0.61219999999999997</v>
      </c>
      <c r="J57" s="27">
        <v>0.61180000000000001</v>
      </c>
      <c r="K57" s="27">
        <v>0.61150000000000004</v>
      </c>
    </row>
    <row r="58" spans="1:11" thickBot="1" x14ac:dyDescent="0.3">
      <c r="A58" s="26">
        <v>96</v>
      </c>
      <c r="B58" s="27">
        <v>0.61119999999999997</v>
      </c>
      <c r="C58" s="27">
        <v>0.6109</v>
      </c>
      <c r="D58" s="27">
        <v>0.61060000000000003</v>
      </c>
      <c r="E58" s="27">
        <v>0.61019999999999996</v>
      </c>
      <c r="F58" s="27">
        <v>0.6099</v>
      </c>
      <c r="G58" s="27">
        <v>0.60960000000000003</v>
      </c>
      <c r="H58" s="27">
        <v>0.60929999999999995</v>
      </c>
      <c r="I58" s="27">
        <v>0.60899999999999999</v>
      </c>
      <c r="J58" s="27">
        <v>0.60870000000000002</v>
      </c>
      <c r="K58" s="27">
        <v>0.60829999999999995</v>
      </c>
    </row>
    <row r="59" spans="1:11" thickBot="1" x14ac:dyDescent="0.3">
      <c r="A59" s="26">
        <v>97</v>
      </c>
      <c r="B59" s="27">
        <v>0.60799999999999998</v>
      </c>
      <c r="C59" s="27">
        <v>0.60770000000000002</v>
      </c>
      <c r="D59" s="27">
        <v>0.60740000000000005</v>
      </c>
      <c r="E59" s="27">
        <v>0.60709999999999997</v>
      </c>
      <c r="F59" s="27">
        <v>0.60680000000000001</v>
      </c>
      <c r="G59" s="27">
        <v>0.60640000000000005</v>
      </c>
      <c r="H59" s="27">
        <v>0.60609999999999997</v>
      </c>
      <c r="I59" s="27">
        <v>0.60580000000000001</v>
      </c>
      <c r="J59" s="27">
        <v>0.60550000000000004</v>
      </c>
      <c r="K59" s="27">
        <v>0.60519999999999996</v>
      </c>
    </row>
    <row r="60" spans="1:11" thickBot="1" x14ac:dyDescent="0.3">
      <c r="A60" s="26">
        <v>98</v>
      </c>
      <c r="B60" s="27">
        <v>0.60489999999999999</v>
      </c>
      <c r="C60" s="27">
        <v>0.60460000000000003</v>
      </c>
      <c r="D60" s="27">
        <v>0.60419999999999996</v>
      </c>
      <c r="E60" s="27">
        <v>0.60389999999999999</v>
      </c>
      <c r="F60" s="27">
        <v>0.60360000000000003</v>
      </c>
      <c r="G60" s="27">
        <v>0.60329999999999995</v>
      </c>
      <c r="H60" s="27">
        <v>0.60299999999999998</v>
      </c>
      <c r="I60" s="27">
        <v>0.60270000000000001</v>
      </c>
      <c r="J60" s="27">
        <v>0.60240000000000005</v>
      </c>
      <c r="K60" s="27">
        <v>0.60209999999999997</v>
      </c>
    </row>
    <row r="61" spans="1:11" thickBot="1" x14ac:dyDescent="0.3">
      <c r="A61" s="26">
        <v>99</v>
      </c>
      <c r="B61" s="27">
        <v>0.6018</v>
      </c>
      <c r="C61" s="27">
        <v>0.60140000000000005</v>
      </c>
      <c r="D61" s="27">
        <v>0.60109999999999997</v>
      </c>
      <c r="E61" s="27">
        <v>0.6008</v>
      </c>
      <c r="F61" s="27">
        <v>0.60050000000000003</v>
      </c>
      <c r="G61" s="27">
        <v>0.60019999999999996</v>
      </c>
      <c r="H61" s="27">
        <v>0.59989999999999999</v>
      </c>
      <c r="I61" s="27">
        <v>0.59960000000000002</v>
      </c>
      <c r="J61" s="27">
        <v>0.59930000000000005</v>
      </c>
      <c r="K61" s="27">
        <v>0.59899999999999998</v>
      </c>
    </row>
    <row r="62" spans="1:11" thickBot="1" x14ac:dyDescent="0.3">
      <c r="A62" s="26">
        <v>100</v>
      </c>
      <c r="B62" s="27">
        <v>0.59870000000000001</v>
      </c>
      <c r="C62" s="27">
        <v>0.59840000000000004</v>
      </c>
      <c r="D62" s="27">
        <v>0.59809999999999997</v>
      </c>
      <c r="E62" s="27">
        <v>0.59770000000000001</v>
      </c>
      <c r="F62" s="27">
        <v>0.59740000000000004</v>
      </c>
      <c r="G62" s="27">
        <v>0.59709999999999996</v>
      </c>
      <c r="H62" s="27">
        <v>0.5968</v>
      </c>
      <c r="I62" s="27">
        <v>0.59650000000000003</v>
      </c>
      <c r="J62" s="27">
        <v>0.59619999999999995</v>
      </c>
      <c r="K62" s="27">
        <v>0.59589999999999999</v>
      </c>
    </row>
    <row r="63" spans="1:11" thickBot="1" x14ac:dyDescent="0.3">
      <c r="A63" s="26">
        <v>101</v>
      </c>
      <c r="B63" s="27">
        <v>0.59560000000000002</v>
      </c>
      <c r="C63" s="27">
        <v>0.59530000000000005</v>
      </c>
      <c r="D63" s="27">
        <v>0.505</v>
      </c>
      <c r="E63" s="27">
        <v>0.59470000000000001</v>
      </c>
      <c r="F63" s="27">
        <v>0.59440000000000004</v>
      </c>
      <c r="G63" s="27">
        <v>0.59409999999999996</v>
      </c>
      <c r="H63" s="27">
        <v>0.59379999999999999</v>
      </c>
      <c r="I63" s="27">
        <v>0.59350000000000003</v>
      </c>
      <c r="J63" s="27">
        <v>0.59319999999999995</v>
      </c>
      <c r="K63" s="27">
        <v>0.59289999999999998</v>
      </c>
    </row>
    <row r="64" spans="1:11" thickBot="1" x14ac:dyDescent="0.3">
      <c r="A64" s="26">
        <v>102</v>
      </c>
      <c r="B64" s="27">
        <v>0.59260000000000002</v>
      </c>
      <c r="C64" s="27">
        <v>0.59230000000000005</v>
      </c>
      <c r="D64" s="27">
        <v>0.59199999999999997</v>
      </c>
      <c r="E64" s="27">
        <v>0.5917</v>
      </c>
      <c r="F64" s="27">
        <v>0.59140000000000004</v>
      </c>
      <c r="G64" s="27">
        <v>0.59109999999999996</v>
      </c>
      <c r="H64" s="27">
        <v>0.59079999999999999</v>
      </c>
      <c r="I64" s="27">
        <v>0.59050000000000002</v>
      </c>
      <c r="J64" s="27">
        <v>0.59019999999999995</v>
      </c>
      <c r="K64" s="27">
        <v>0.5988</v>
      </c>
    </row>
    <row r="65" spans="1:11" thickBot="1" x14ac:dyDescent="0.3">
      <c r="A65" s="26">
        <v>103</v>
      </c>
      <c r="B65" s="27">
        <v>0.58960000000000001</v>
      </c>
      <c r="C65" s="27">
        <v>0.58930000000000005</v>
      </c>
      <c r="D65" s="27">
        <v>0.58899999999999997</v>
      </c>
      <c r="E65" s="27">
        <v>0.5887</v>
      </c>
      <c r="F65" s="27">
        <v>0.58840000000000003</v>
      </c>
      <c r="G65" s="27">
        <v>0.58809999999999996</v>
      </c>
      <c r="H65" s="27">
        <v>0.58779999999999999</v>
      </c>
      <c r="I65" s="27">
        <v>0.58750000000000002</v>
      </c>
      <c r="J65" s="27">
        <v>0.58720000000000006</v>
      </c>
      <c r="K65" s="27">
        <v>0.58689999999999998</v>
      </c>
    </row>
    <row r="66" spans="1:11" thickBot="1" x14ac:dyDescent="0.3">
      <c r="A66" s="26">
        <v>104</v>
      </c>
      <c r="B66" s="27">
        <v>0.58660000000000001</v>
      </c>
      <c r="C66" s="27">
        <v>0.58630000000000004</v>
      </c>
      <c r="D66" s="27">
        <v>0.58609999999999995</v>
      </c>
      <c r="E66" s="27">
        <v>0.58579999999999999</v>
      </c>
      <c r="F66" s="27">
        <v>0.58550000000000002</v>
      </c>
      <c r="G66" s="27">
        <v>0.58520000000000005</v>
      </c>
      <c r="H66" s="27">
        <v>0.58489999999999998</v>
      </c>
      <c r="I66" s="27">
        <v>0.58460000000000001</v>
      </c>
      <c r="J66" s="27">
        <v>0.58430000000000004</v>
      </c>
      <c r="K66" s="27">
        <v>0.58399999999999996</v>
      </c>
    </row>
    <row r="67" spans="1:11" thickBot="1" x14ac:dyDescent="0.3">
      <c r="A67" s="26">
        <v>105</v>
      </c>
      <c r="B67" s="27">
        <v>0.5837</v>
      </c>
      <c r="C67" s="27">
        <v>0.69340000000000002</v>
      </c>
      <c r="D67" s="27">
        <v>0.58309999999999995</v>
      </c>
      <c r="E67" s="27">
        <v>0.58279999999999998</v>
      </c>
      <c r="F67" s="27">
        <v>0.58250000000000002</v>
      </c>
      <c r="G67" s="27">
        <v>0.58230000000000004</v>
      </c>
      <c r="H67" s="27">
        <v>0.58199999999999996</v>
      </c>
      <c r="I67" s="27">
        <v>0.58169999999999999</v>
      </c>
      <c r="J67" s="27">
        <v>0.58140000000000003</v>
      </c>
      <c r="K67" s="27">
        <v>0.58109999999999995</v>
      </c>
    </row>
    <row r="68" spans="1:11" thickBot="1" x14ac:dyDescent="0.3">
      <c r="A68" s="26">
        <v>106</v>
      </c>
      <c r="B68" s="27">
        <v>0.58079999999999998</v>
      </c>
      <c r="C68" s="27">
        <v>0.58050000000000002</v>
      </c>
      <c r="D68" s="27">
        <v>0.58020000000000005</v>
      </c>
      <c r="E68" s="27">
        <v>0.57989999999999997</v>
      </c>
      <c r="F68" s="27">
        <v>0.57969999999999999</v>
      </c>
      <c r="G68" s="27">
        <v>0.57940000000000003</v>
      </c>
      <c r="H68" s="27">
        <v>0.57909999999999995</v>
      </c>
      <c r="I68" s="27">
        <v>0.57879999999999998</v>
      </c>
      <c r="J68" s="27">
        <v>0.57850000000000001</v>
      </c>
      <c r="K68" s="27">
        <v>0.57820000000000005</v>
      </c>
    </row>
    <row r="69" spans="1:11" thickBot="1" x14ac:dyDescent="0.3">
      <c r="A69" s="26">
        <v>107</v>
      </c>
      <c r="B69" s="27">
        <v>0.57789999999999997</v>
      </c>
      <c r="C69" s="27">
        <v>0.5776</v>
      </c>
      <c r="D69" s="27">
        <v>0.57740000000000002</v>
      </c>
      <c r="E69" s="27">
        <v>0.57709999999999995</v>
      </c>
      <c r="F69" s="27">
        <v>0.57679999999999998</v>
      </c>
      <c r="G69" s="27">
        <v>0.57650000000000001</v>
      </c>
      <c r="H69" s="27">
        <v>0.57620000000000005</v>
      </c>
      <c r="I69" s="27">
        <v>0.57589999999999997</v>
      </c>
      <c r="J69" s="27">
        <v>0.57569999999999999</v>
      </c>
      <c r="K69" s="27">
        <v>0.57540000000000002</v>
      </c>
    </row>
    <row r="70" spans="1:11" thickBot="1" x14ac:dyDescent="0.3">
      <c r="A70" s="26">
        <v>108</v>
      </c>
      <c r="B70" s="27">
        <v>0.57509999999999994</v>
      </c>
      <c r="C70" s="27">
        <v>0.57479999999999998</v>
      </c>
      <c r="D70" s="27">
        <v>0.57450000000000001</v>
      </c>
      <c r="E70" s="27">
        <v>0.57420000000000004</v>
      </c>
      <c r="F70" s="27">
        <v>0.57399999999999995</v>
      </c>
      <c r="G70" s="27">
        <v>0.57369999999999999</v>
      </c>
      <c r="H70" s="27">
        <v>0.57340000000000002</v>
      </c>
      <c r="I70" s="27">
        <v>0.57310000000000005</v>
      </c>
      <c r="J70" s="27">
        <v>0.57279999999999998</v>
      </c>
      <c r="K70" s="27">
        <v>0.57250000000000001</v>
      </c>
    </row>
    <row r="71" spans="1:11" thickBot="1" x14ac:dyDescent="0.3">
      <c r="A71" s="26">
        <v>109</v>
      </c>
      <c r="B71" s="27">
        <v>0.57230000000000003</v>
      </c>
      <c r="C71" s="27">
        <v>0.57199999999999995</v>
      </c>
      <c r="D71" s="27">
        <v>0.57169999999999999</v>
      </c>
      <c r="E71" s="27">
        <v>0.57140000000000002</v>
      </c>
      <c r="F71" s="27">
        <v>0.57110000000000005</v>
      </c>
      <c r="G71" s="27">
        <v>0.57089999999999996</v>
      </c>
      <c r="H71" s="27">
        <v>0.5706</v>
      </c>
      <c r="I71" s="27">
        <v>0.57030000000000003</v>
      </c>
      <c r="J71" s="27">
        <v>0.56999999999999995</v>
      </c>
      <c r="K71" s="27">
        <v>0.56979999999999997</v>
      </c>
    </row>
    <row r="72" spans="1:11" thickBot="1" x14ac:dyDescent="0.3">
      <c r="A72" s="26">
        <v>110</v>
      </c>
      <c r="B72" s="27">
        <v>0.5696</v>
      </c>
      <c r="C72" s="27">
        <v>0.56950000000000001</v>
      </c>
      <c r="D72" s="27">
        <v>0.56930000000000003</v>
      </c>
      <c r="E72" s="27">
        <v>0.56920000000000004</v>
      </c>
      <c r="F72" s="27">
        <v>0.56910000000000005</v>
      </c>
      <c r="G72" s="27">
        <v>0.56889999999999996</v>
      </c>
      <c r="H72" s="27">
        <v>0.56879999999999997</v>
      </c>
      <c r="I72" s="27">
        <v>0.56859999999999999</v>
      </c>
      <c r="J72" s="27">
        <v>0.56850000000000001</v>
      </c>
      <c r="K72" s="27">
        <v>0.56840000000000002</v>
      </c>
    </row>
    <row r="73" spans="1:11" thickBot="1" x14ac:dyDescent="0.3">
      <c r="A73" s="26">
        <v>111</v>
      </c>
      <c r="B73" s="27">
        <v>0.56820000000000004</v>
      </c>
      <c r="C73" s="27">
        <v>0.56810000000000005</v>
      </c>
      <c r="D73" s="27">
        <v>0.56799999999999995</v>
      </c>
      <c r="E73" s="27">
        <v>0.56779999999999997</v>
      </c>
      <c r="F73" s="27">
        <v>0.56769999999999998</v>
      </c>
      <c r="G73" s="27">
        <v>0.5675</v>
      </c>
      <c r="H73" s="27">
        <v>0.56740000000000002</v>
      </c>
      <c r="I73" s="27">
        <v>0.56730000000000003</v>
      </c>
      <c r="J73" s="27">
        <v>0.56710000000000005</v>
      </c>
      <c r="K73" s="27">
        <v>0.56699999999999995</v>
      </c>
    </row>
    <row r="74" spans="1:11" thickBot="1" x14ac:dyDescent="0.3">
      <c r="A74" s="26">
        <v>112</v>
      </c>
      <c r="B74" s="27">
        <v>0.56689999999999996</v>
      </c>
      <c r="C74" s="27">
        <v>0.56669999999999998</v>
      </c>
      <c r="D74" s="27">
        <v>0.56659999999999999</v>
      </c>
      <c r="E74" s="27">
        <v>0.56640000000000001</v>
      </c>
      <c r="F74" s="27">
        <v>0.56630000000000003</v>
      </c>
      <c r="G74" s="27">
        <v>0.56620000000000004</v>
      </c>
      <c r="H74" s="27">
        <v>0.56599999999999995</v>
      </c>
      <c r="I74" s="27">
        <v>0.56589999999999996</v>
      </c>
      <c r="J74" s="27">
        <v>0.56579999999999997</v>
      </c>
      <c r="K74" s="27">
        <v>0.56559999999999999</v>
      </c>
    </row>
    <row r="75" spans="1:11" thickBot="1" x14ac:dyDescent="0.3">
      <c r="A75" s="26">
        <v>113</v>
      </c>
      <c r="B75" s="27">
        <v>0.5655</v>
      </c>
      <c r="C75" s="27">
        <v>0.56530000000000002</v>
      </c>
      <c r="D75" s="27">
        <v>0.56520000000000004</v>
      </c>
      <c r="E75" s="27">
        <v>0.56510000000000005</v>
      </c>
      <c r="F75" s="27">
        <v>0.56489999999999996</v>
      </c>
      <c r="G75" s="27">
        <v>0.56479999999999997</v>
      </c>
      <c r="H75" s="27">
        <v>0.56469999999999998</v>
      </c>
      <c r="I75" s="27">
        <v>0.5645</v>
      </c>
      <c r="J75" s="27">
        <v>0.56440000000000001</v>
      </c>
      <c r="K75" s="27">
        <v>0.56430000000000002</v>
      </c>
    </row>
    <row r="76" spans="1:11" thickBot="1" x14ac:dyDescent="0.3">
      <c r="A76" s="26">
        <v>114</v>
      </c>
      <c r="B76" s="27">
        <v>0.56410000000000005</v>
      </c>
      <c r="C76" s="27">
        <v>0.56399999999999995</v>
      </c>
      <c r="D76" s="27">
        <v>0.56379999999999997</v>
      </c>
      <c r="E76" s="27">
        <v>0.56369999999999998</v>
      </c>
      <c r="F76" s="27">
        <v>0.56359999999999999</v>
      </c>
      <c r="G76" s="27">
        <v>0.56340000000000001</v>
      </c>
      <c r="H76" s="27">
        <v>0.56330000000000002</v>
      </c>
      <c r="I76" s="27">
        <v>0.56320000000000003</v>
      </c>
      <c r="J76" s="27">
        <v>0.56299999999999994</v>
      </c>
      <c r="K76" s="27">
        <v>0.56289999999999996</v>
      </c>
    </row>
    <row r="77" spans="1:11" thickBot="1" x14ac:dyDescent="0.3">
      <c r="A77" s="26">
        <v>115</v>
      </c>
      <c r="B77" s="27">
        <v>0.56279999999999997</v>
      </c>
      <c r="C77" s="27">
        <v>0.56259999999999999</v>
      </c>
      <c r="D77" s="27">
        <v>0.5625</v>
      </c>
      <c r="E77" s="27">
        <v>0.56230000000000002</v>
      </c>
      <c r="F77" s="27">
        <v>0.56220000000000003</v>
      </c>
      <c r="G77" s="27">
        <v>0.56210000000000004</v>
      </c>
      <c r="H77" s="27">
        <v>0.56189999999999996</v>
      </c>
      <c r="I77" s="27">
        <v>0.56179999999999997</v>
      </c>
      <c r="J77" s="27">
        <v>0.56169999999999998</v>
      </c>
      <c r="K77" s="27">
        <v>0.5615</v>
      </c>
    </row>
    <row r="78" spans="1:11" thickBot="1" x14ac:dyDescent="0.3">
      <c r="A78" s="26">
        <v>116</v>
      </c>
      <c r="B78" s="27">
        <v>0.56140000000000001</v>
      </c>
      <c r="C78" s="27">
        <v>0.56130000000000002</v>
      </c>
      <c r="D78" s="27">
        <v>0.56110000000000004</v>
      </c>
      <c r="E78" s="27">
        <v>0.56100000000000005</v>
      </c>
      <c r="F78" s="27">
        <v>0.56089999999999995</v>
      </c>
      <c r="G78" s="27">
        <v>0.56069999999999998</v>
      </c>
      <c r="H78" s="27">
        <v>0.56059999999999999</v>
      </c>
      <c r="I78" s="27">
        <v>0.5605</v>
      </c>
      <c r="J78" s="27">
        <v>0.56030000000000002</v>
      </c>
      <c r="K78" s="27">
        <v>0.56020000000000003</v>
      </c>
    </row>
    <row r="79" spans="1:11" thickBot="1" x14ac:dyDescent="0.3">
      <c r="A79" s="26">
        <v>117</v>
      </c>
      <c r="B79" s="27">
        <v>0.56010000000000004</v>
      </c>
      <c r="C79" s="27">
        <v>0.55989999999999995</v>
      </c>
      <c r="D79" s="27">
        <v>0.55979999999999996</v>
      </c>
      <c r="E79" s="27">
        <v>0.55969999999999998</v>
      </c>
      <c r="F79" s="27">
        <v>0.5595</v>
      </c>
      <c r="G79" s="27">
        <v>0.55940000000000001</v>
      </c>
      <c r="H79" s="27">
        <v>0.55930000000000002</v>
      </c>
      <c r="I79" s="27">
        <v>0.55910000000000004</v>
      </c>
      <c r="J79" s="27">
        <v>0.55900000000000005</v>
      </c>
      <c r="K79" s="27">
        <v>0.55889999999999995</v>
      </c>
    </row>
    <row r="80" spans="1:11" thickBot="1" x14ac:dyDescent="0.3">
      <c r="A80" s="26">
        <v>118</v>
      </c>
      <c r="B80" s="27">
        <v>0.55869999999999997</v>
      </c>
      <c r="C80" s="27">
        <v>0.55859999999999999</v>
      </c>
      <c r="D80" s="27">
        <v>0.5585</v>
      </c>
      <c r="E80" s="27">
        <v>0.55830000000000002</v>
      </c>
      <c r="F80" s="27">
        <v>0.55820000000000003</v>
      </c>
      <c r="G80" s="27">
        <v>0.55810000000000004</v>
      </c>
      <c r="H80" s="27">
        <v>0.55789999999999995</v>
      </c>
      <c r="I80" s="27">
        <v>0.55779999999999996</v>
      </c>
      <c r="J80" s="27">
        <v>0.55769999999999997</v>
      </c>
      <c r="K80" s="27">
        <v>0.5575</v>
      </c>
    </row>
    <row r="81" spans="1:11" thickBot="1" x14ac:dyDescent="0.3">
      <c r="A81" s="26">
        <v>119</v>
      </c>
      <c r="B81" s="27">
        <v>0.55740000000000001</v>
      </c>
      <c r="C81" s="27">
        <v>0.55730000000000002</v>
      </c>
      <c r="D81" s="27">
        <v>0.55710000000000004</v>
      </c>
      <c r="E81" s="27">
        <v>0.55700000000000005</v>
      </c>
      <c r="F81" s="27">
        <v>0.55689999999999995</v>
      </c>
      <c r="G81" s="27">
        <v>0.55669999999999997</v>
      </c>
      <c r="H81" s="27">
        <v>0.55659999999999998</v>
      </c>
      <c r="I81" s="27">
        <v>0.55649999999999999</v>
      </c>
      <c r="J81" s="27">
        <v>0.55630000000000002</v>
      </c>
      <c r="K81" s="27">
        <v>0.55620000000000003</v>
      </c>
    </row>
    <row r="82" spans="1:11" thickBot="1" x14ac:dyDescent="0.3">
      <c r="A82" s="26">
        <v>120</v>
      </c>
      <c r="B82" s="27">
        <v>0.55610000000000004</v>
      </c>
      <c r="C82" s="27">
        <v>0.55589999999999995</v>
      </c>
      <c r="D82" s="27">
        <v>0.55579999999999996</v>
      </c>
      <c r="E82" s="27">
        <v>0.55569999999999997</v>
      </c>
      <c r="F82" s="27">
        <v>0.55549999999999999</v>
      </c>
      <c r="G82" s="27">
        <v>0.5554</v>
      </c>
      <c r="H82" s="27">
        <v>0.55530000000000002</v>
      </c>
      <c r="I82" s="27">
        <v>0.55510000000000004</v>
      </c>
      <c r="J82" s="27">
        <v>0.55500000000000005</v>
      </c>
      <c r="K82" s="27">
        <v>0.55489999999999995</v>
      </c>
    </row>
    <row r="83" spans="1:11" thickBot="1" x14ac:dyDescent="0.3">
      <c r="A83" s="26">
        <v>121</v>
      </c>
      <c r="B83" s="27">
        <v>0.55469999999999997</v>
      </c>
      <c r="C83" s="27">
        <v>0.55459999999999998</v>
      </c>
      <c r="D83" s="27">
        <v>0.55449999999999999</v>
      </c>
      <c r="E83" s="27">
        <v>0.55430000000000001</v>
      </c>
      <c r="F83" s="27">
        <v>0.55420000000000003</v>
      </c>
      <c r="G83" s="27">
        <v>0.55410000000000004</v>
      </c>
      <c r="H83" s="27">
        <v>0.55389999999999995</v>
      </c>
      <c r="I83" s="27">
        <v>0.55379999999999996</v>
      </c>
      <c r="J83" s="27">
        <v>0.55369999999999997</v>
      </c>
      <c r="K83" s="27">
        <v>0.55359999999999998</v>
      </c>
    </row>
    <row r="84" spans="1:11" thickBot="1" x14ac:dyDescent="0.3">
      <c r="A84" s="26">
        <v>122</v>
      </c>
      <c r="B84" s="27">
        <v>0.5534</v>
      </c>
      <c r="C84" s="27">
        <v>0.55330000000000001</v>
      </c>
      <c r="D84" s="27">
        <v>0.55320000000000003</v>
      </c>
      <c r="E84" s="27">
        <v>0.55300000000000005</v>
      </c>
      <c r="F84" s="27">
        <v>0.55289999999999995</v>
      </c>
      <c r="G84" s="27">
        <v>0.55279999999999996</v>
      </c>
      <c r="H84" s="27">
        <v>0.55259999999999998</v>
      </c>
      <c r="I84" s="27">
        <v>0.55249999999999999</v>
      </c>
      <c r="J84" s="27">
        <v>0.5524</v>
      </c>
      <c r="K84" s="27">
        <v>0.55220000000000002</v>
      </c>
    </row>
    <row r="85" spans="1:11" thickBot="1" x14ac:dyDescent="0.3">
      <c r="A85" s="26">
        <v>123</v>
      </c>
      <c r="B85" s="27">
        <v>0.55210000000000004</v>
      </c>
      <c r="C85" s="27">
        <v>0.55200000000000005</v>
      </c>
      <c r="D85" s="27">
        <v>0.55189999999999995</v>
      </c>
      <c r="E85" s="27">
        <v>0.55169999999999997</v>
      </c>
      <c r="F85" s="27">
        <v>0.55159999999999998</v>
      </c>
      <c r="G85" s="27">
        <v>0.55149999999999999</v>
      </c>
      <c r="H85" s="27">
        <v>0.55130000000000001</v>
      </c>
      <c r="I85" s="27">
        <v>0.55120000000000002</v>
      </c>
      <c r="J85" s="27">
        <v>0.55110000000000003</v>
      </c>
      <c r="K85" s="27">
        <v>0.55089999999999995</v>
      </c>
    </row>
    <row r="86" spans="1:11" thickBot="1" x14ac:dyDescent="0.3">
      <c r="A86" s="26">
        <v>124</v>
      </c>
      <c r="B86" s="27">
        <v>0.55079999999999996</v>
      </c>
      <c r="C86" s="27">
        <v>0.55069999999999997</v>
      </c>
      <c r="D86" s="27">
        <v>0.55059999999999998</v>
      </c>
      <c r="E86" s="27">
        <v>0.5504</v>
      </c>
      <c r="F86" s="27">
        <v>0.55030000000000001</v>
      </c>
      <c r="G86" s="27">
        <v>0.55020000000000002</v>
      </c>
      <c r="H86" s="27">
        <v>0.55000000000000004</v>
      </c>
      <c r="I86" s="27">
        <v>0.54990000000000006</v>
      </c>
      <c r="J86" s="27">
        <v>0.54979999999999996</v>
      </c>
      <c r="K86" s="27">
        <v>0.54959999999999998</v>
      </c>
    </row>
    <row r="87" spans="1:11" thickBot="1" x14ac:dyDescent="0.3">
      <c r="A87" s="26">
        <v>125</v>
      </c>
      <c r="B87" s="27">
        <v>0.54949999999999999</v>
      </c>
      <c r="C87" s="27">
        <v>0.5494</v>
      </c>
      <c r="D87" s="27">
        <v>0.54930000000000001</v>
      </c>
      <c r="E87" s="27">
        <v>0.54910000000000003</v>
      </c>
      <c r="F87" s="27">
        <v>0.54900000000000004</v>
      </c>
      <c r="G87" s="27">
        <v>0.54890000000000005</v>
      </c>
      <c r="H87" s="27">
        <v>0.54869999999999997</v>
      </c>
      <c r="I87" s="27">
        <v>0.54859999999999998</v>
      </c>
      <c r="J87" s="27">
        <v>0.54849999999999999</v>
      </c>
      <c r="K87" s="27">
        <v>0.5484</v>
      </c>
    </row>
    <row r="88" spans="1:11" thickBot="1" x14ac:dyDescent="0.3">
      <c r="A88" s="26">
        <v>126</v>
      </c>
      <c r="B88" s="27">
        <v>0.54820000000000002</v>
      </c>
      <c r="C88" s="27">
        <v>0.54810000000000003</v>
      </c>
      <c r="D88" s="27">
        <v>0.54800000000000004</v>
      </c>
      <c r="E88" s="27">
        <v>0.54779999999999995</v>
      </c>
      <c r="F88" s="27">
        <v>0.54769999999999996</v>
      </c>
      <c r="G88" s="27">
        <v>0.54759999999999998</v>
      </c>
      <c r="H88" s="27">
        <v>0.54749999999999999</v>
      </c>
      <c r="I88" s="27">
        <v>0.54730000000000001</v>
      </c>
      <c r="J88" s="27">
        <v>0.54720000000000002</v>
      </c>
      <c r="K88" s="27">
        <v>0.54710000000000003</v>
      </c>
    </row>
    <row r="89" spans="1:11" thickBot="1" x14ac:dyDescent="0.3">
      <c r="A89" s="26">
        <v>127</v>
      </c>
      <c r="B89" s="27">
        <v>0.54690000000000005</v>
      </c>
      <c r="C89" s="27">
        <v>0.54679999999999995</v>
      </c>
      <c r="D89" s="27">
        <v>0.54669999999999996</v>
      </c>
      <c r="E89" s="27">
        <v>0.54659999999999997</v>
      </c>
      <c r="F89" s="27">
        <v>0.5464</v>
      </c>
      <c r="G89" s="27">
        <v>0.54630000000000001</v>
      </c>
      <c r="H89" s="27">
        <v>0.54620000000000002</v>
      </c>
      <c r="I89" s="27">
        <v>0.54600000000000004</v>
      </c>
      <c r="J89" s="27">
        <v>0.54590000000000005</v>
      </c>
      <c r="K89" s="27">
        <v>0.54579999999999995</v>
      </c>
    </row>
    <row r="90" spans="1:11" thickBot="1" x14ac:dyDescent="0.3">
      <c r="A90" s="26">
        <v>128</v>
      </c>
      <c r="B90" s="27">
        <v>0.54569999999999996</v>
      </c>
      <c r="C90" s="27">
        <v>0.54549999999999998</v>
      </c>
      <c r="D90" s="27">
        <v>0.5454</v>
      </c>
      <c r="E90" s="27">
        <v>0.54530000000000001</v>
      </c>
      <c r="F90" s="27">
        <v>0.54520000000000002</v>
      </c>
      <c r="G90" s="27">
        <v>0.54500000000000004</v>
      </c>
      <c r="H90" s="27">
        <v>0.54490000000000005</v>
      </c>
      <c r="I90" s="27">
        <v>0.54479999999999995</v>
      </c>
      <c r="J90" s="27">
        <v>0.54459999999999997</v>
      </c>
      <c r="K90" s="27">
        <v>0.54449999999999998</v>
      </c>
    </row>
    <row r="91" spans="1:11" thickBot="1" x14ac:dyDescent="0.3">
      <c r="A91" s="26">
        <v>129</v>
      </c>
      <c r="B91" s="27">
        <v>0.5444</v>
      </c>
      <c r="C91" s="27">
        <v>0.54430000000000001</v>
      </c>
      <c r="D91" s="27">
        <v>0.54410000000000003</v>
      </c>
      <c r="E91" s="27">
        <v>0.54400000000000004</v>
      </c>
      <c r="F91" s="27">
        <v>0.54390000000000005</v>
      </c>
      <c r="G91" s="27">
        <v>0.54379999999999995</v>
      </c>
      <c r="H91" s="27">
        <v>0.54359999999999997</v>
      </c>
      <c r="I91" s="27">
        <v>0.54349999999999998</v>
      </c>
      <c r="J91" s="27">
        <v>0.54339999999999999</v>
      </c>
      <c r="K91" s="27">
        <v>0.54330000000000001</v>
      </c>
    </row>
    <row r="92" spans="1:11" thickBot="1" x14ac:dyDescent="0.3">
      <c r="A92" s="26">
        <v>130</v>
      </c>
      <c r="B92" s="27">
        <v>0.54310000000000003</v>
      </c>
      <c r="C92" s="27">
        <v>0.54300000000000004</v>
      </c>
      <c r="D92" s="27">
        <v>0.54290000000000005</v>
      </c>
      <c r="E92" s="27">
        <v>0.54279999999999995</v>
      </c>
      <c r="F92" s="27">
        <v>0.54259999999999997</v>
      </c>
      <c r="G92" s="27">
        <v>0.54249999999999998</v>
      </c>
      <c r="H92" s="27">
        <v>0.54239999999999999</v>
      </c>
      <c r="I92" s="27">
        <v>0.54220000000000002</v>
      </c>
      <c r="J92" s="27">
        <v>0.54210000000000003</v>
      </c>
      <c r="K92" s="27">
        <v>0.54200000000000004</v>
      </c>
    </row>
    <row r="93" spans="1:11" thickBot="1" x14ac:dyDescent="0.3">
      <c r="A93" s="26">
        <v>131</v>
      </c>
      <c r="B93" s="27">
        <v>0.54190000000000005</v>
      </c>
      <c r="C93" s="27">
        <v>0.54169999999999996</v>
      </c>
      <c r="D93" s="27">
        <v>0.54159999999999997</v>
      </c>
      <c r="E93" s="27">
        <v>0.54149999999999998</v>
      </c>
      <c r="F93" s="27">
        <v>0.54139999999999999</v>
      </c>
      <c r="G93" s="27">
        <v>0.54120000000000001</v>
      </c>
      <c r="H93" s="27">
        <v>0.54110000000000003</v>
      </c>
      <c r="I93" s="27">
        <v>0.54100000000000004</v>
      </c>
      <c r="J93" s="27">
        <v>0.54090000000000005</v>
      </c>
      <c r="K93" s="27">
        <v>0.54069999999999996</v>
      </c>
    </row>
    <row r="94" spans="1:11" thickBot="1" x14ac:dyDescent="0.3">
      <c r="A94" s="26">
        <v>132</v>
      </c>
      <c r="B94" s="27">
        <v>0.54059999999999997</v>
      </c>
      <c r="C94" s="27">
        <v>0.54049999999999998</v>
      </c>
      <c r="D94" s="27">
        <v>0.54039999999999999</v>
      </c>
      <c r="E94" s="27">
        <v>0.54020000000000001</v>
      </c>
      <c r="F94" s="27">
        <v>0.54010000000000002</v>
      </c>
      <c r="G94" s="27">
        <v>0.54</v>
      </c>
      <c r="H94" s="27">
        <v>0.53990000000000005</v>
      </c>
      <c r="I94" s="27">
        <v>0.53969999999999996</v>
      </c>
      <c r="J94" s="27">
        <v>0.53959999999999997</v>
      </c>
      <c r="K94" s="27">
        <v>0.53949999999999998</v>
      </c>
    </row>
    <row r="95" spans="1:11" thickBot="1" x14ac:dyDescent="0.3">
      <c r="A95" s="26">
        <v>133</v>
      </c>
      <c r="B95" s="27">
        <v>0.53939999999999999</v>
      </c>
      <c r="C95" s="27">
        <v>0.53920000000000001</v>
      </c>
      <c r="D95" s="27">
        <v>0.53910000000000002</v>
      </c>
      <c r="E95" s="27">
        <v>0.53900000000000003</v>
      </c>
      <c r="F95" s="27">
        <v>0.53890000000000005</v>
      </c>
      <c r="G95" s="27">
        <v>0.53869999999999996</v>
      </c>
      <c r="H95" s="27">
        <v>0.53859999999999997</v>
      </c>
      <c r="I95" s="27">
        <v>0.53849999999999998</v>
      </c>
      <c r="J95" s="27">
        <v>0.53839999999999999</v>
      </c>
      <c r="K95" s="27">
        <v>0.53820000000000001</v>
      </c>
    </row>
    <row r="96" spans="1:11" thickBot="1" x14ac:dyDescent="0.3">
      <c r="A96" s="26">
        <v>134</v>
      </c>
      <c r="B96" s="27">
        <v>0.53810000000000002</v>
      </c>
      <c r="C96" s="27">
        <v>0.53800000000000003</v>
      </c>
      <c r="D96" s="27">
        <v>0.53790000000000004</v>
      </c>
      <c r="E96" s="27">
        <v>0.53779999999999994</v>
      </c>
      <c r="F96" s="27">
        <v>0.53759999999999997</v>
      </c>
      <c r="G96" s="27">
        <v>0.53749999999999998</v>
      </c>
      <c r="H96" s="27">
        <v>0.53739999999999999</v>
      </c>
      <c r="I96" s="27">
        <v>0.5373</v>
      </c>
      <c r="J96" s="27">
        <v>0.53710000000000002</v>
      </c>
      <c r="K96" s="27">
        <v>0.53700000000000003</v>
      </c>
    </row>
    <row r="97" spans="1:11" thickBot="1" x14ac:dyDescent="0.3">
      <c r="A97" s="26">
        <v>135</v>
      </c>
      <c r="B97" s="27">
        <v>0.53690000000000004</v>
      </c>
      <c r="C97" s="27">
        <v>0.53680000000000005</v>
      </c>
      <c r="D97" s="27">
        <v>0.53659999999999997</v>
      </c>
      <c r="E97" s="27">
        <v>0.53649999999999998</v>
      </c>
      <c r="F97" s="27">
        <v>0.53639999999999999</v>
      </c>
      <c r="G97" s="27">
        <v>0.5363</v>
      </c>
      <c r="H97" s="27">
        <v>0.53610000000000002</v>
      </c>
      <c r="I97" s="27">
        <v>0.53600000000000003</v>
      </c>
      <c r="J97" s="27">
        <v>0.53590000000000004</v>
      </c>
      <c r="K97" s="27">
        <v>0.53580000000000005</v>
      </c>
    </row>
    <row r="98" spans="1:11" thickBot="1" x14ac:dyDescent="0.3">
      <c r="A98" s="26">
        <v>136</v>
      </c>
      <c r="B98" s="27">
        <v>0.53569999999999995</v>
      </c>
      <c r="C98" s="27">
        <v>0.53549999999999998</v>
      </c>
      <c r="D98" s="27">
        <v>0.53539999999999999</v>
      </c>
      <c r="E98" s="27">
        <v>0.5353</v>
      </c>
      <c r="F98" s="27">
        <v>0.5353</v>
      </c>
      <c r="G98" s="27">
        <v>0.53500000000000003</v>
      </c>
      <c r="H98" s="27">
        <v>0.53490000000000004</v>
      </c>
      <c r="I98" s="27">
        <v>0.53480000000000005</v>
      </c>
      <c r="J98" s="27">
        <v>0.53469999999999995</v>
      </c>
      <c r="K98" s="27">
        <v>0.53459999999999996</v>
      </c>
    </row>
    <row r="99" spans="1:11" thickBot="1" x14ac:dyDescent="0.3">
      <c r="A99" s="26">
        <v>137</v>
      </c>
      <c r="B99" s="27">
        <v>0.53339999999999999</v>
      </c>
      <c r="C99" s="27">
        <v>0.5343</v>
      </c>
      <c r="D99" s="27">
        <v>0.53420000000000001</v>
      </c>
      <c r="E99" s="27">
        <v>0.53410000000000002</v>
      </c>
      <c r="F99" s="27">
        <v>0.53390000000000004</v>
      </c>
      <c r="G99" s="27">
        <v>0.53380000000000005</v>
      </c>
      <c r="H99" s="27">
        <v>0.53369999999999995</v>
      </c>
      <c r="I99" s="27">
        <v>0.53359999999999996</v>
      </c>
      <c r="J99" s="27">
        <v>0.53349999999999997</v>
      </c>
      <c r="K99" s="27">
        <v>0.5333</v>
      </c>
    </row>
    <row r="100" spans="1:11" thickBot="1" x14ac:dyDescent="0.3">
      <c r="A100" s="26">
        <v>138</v>
      </c>
      <c r="B100" s="27">
        <v>0.53320000000000001</v>
      </c>
      <c r="C100" s="27">
        <v>0.53310000000000002</v>
      </c>
      <c r="D100" s="27">
        <v>0.53300000000000003</v>
      </c>
      <c r="E100" s="27">
        <v>0.53280000000000005</v>
      </c>
      <c r="F100" s="27">
        <v>0.53269999999999995</v>
      </c>
      <c r="G100" s="27">
        <v>0.53259999999999996</v>
      </c>
      <c r="H100" s="27">
        <v>0.53249999999999997</v>
      </c>
      <c r="I100" s="27">
        <v>0.53239999999999998</v>
      </c>
      <c r="J100" s="27">
        <v>0.53220000000000001</v>
      </c>
      <c r="K100" s="27">
        <v>0.53210000000000002</v>
      </c>
    </row>
    <row r="101" spans="1:11" thickBot="1" x14ac:dyDescent="0.3">
      <c r="A101" s="26">
        <v>139</v>
      </c>
      <c r="B101" s="27">
        <v>0.53200000000000003</v>
      </c>
      <c r="C101" s="27">
        <v>0.53190000000000004</v>
      </c>
      <c r="D101" s="27">
        <v>0.53180000000000005</v>
      </c>
      <c r="E101" s="27">
        <v>0.53159999999999996</v>
      </c>
      <c r="F101" s="27">
        <v>0.53149999999999997</v>
      </c>
      <c r="G101" s="27">
        <v>0.53139999999999998</v>
      </c>
      <c r="H101" s="27">
        <v>0.53129999999999999</v>
      </c>
      <c r="I101" s="27">
        <v>0.53120000000000001</v>
      </c>
      <c r="J101" s="27">
        <v>0.53100000000000003</v>
      </c>
      <c r="K101" s="27">
        <v>0.53090000000000004</v>
      </c>
    </row>
  </sheetData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7" workbookViewId="0">
      <selection activeCell="B8" sqref="B8"/>
    </sheetView>
  </sheetViews>
  <sheetFormatPr defaultRowHeight="15" x14ac:dyDescent="0.25"/>
  <cols>
    <col min="1" max="1" width="9.140625" style="32"/>
    <col min="2" max="2" width="9.140625" style="30"/>
  </cols>
  <sheetData>
    <row r="1" spans="1:6" x14ac:dyDescent="0.25">
      <c r="A1" s="31">
        <v>40</v>
      </c>
      <c r="B1" s="29">
        <v>1</v>
      </c>
    </row>
    <row r="2" spans="1:6" x14ac:dyDescent="0.25">
      <c r="A2" s="31">
        <v>41</v>
      </c>
      <c r="B2" s="29">
        <v>1.0029999999999999</v>
      </c>
    </row>
    <row r="3" spans="1:6" x14ac:dyDescent="0.25">
      <c r="A3" s="31">
        <v>42</v>
      </c>
      <c r="B3" s="29">
        <v>1.0089999999999999</v>
      </c>
    </row>
    <row r="4" spans="1:6" x14ac:dyDescent="0.25">
      <c r="A4" s="31">
        <v>43</v>
      </c>
      <c r="B4" s="29">
        <v>1.018</v>
      </c>
    </row>
    <row r="5" spans="1:6" x14ac:dyDescent="0.25">
      <c r="A5" s="31">
        <v>44</v>
      </c>
      <c r="B5" s="29">
        <v>1.0309999999999999</v>
      </c>
      <c r="E5">
        <v>45</v>
      </c>
      <c r="F5">
        <f>INDEX('возрастной коэф'!$B$1:$B$41,MATCH(INT(E5),'возрастной коэф'!$A:$A),1)</f>
        <v>1.048</v>
      </c>
    </row>
    <row r="6" spans="1:6" x14ac:dyDescent="0.25">
      <c r="A6" s="31">
        <v>45</v>
      </c>
      <c r="B6" s="29">
        <v>1.048</v>
      </c>
    </row>
    <row r="7" spans="1:6" x14ac:dyDescent="0.25">
      <c r="A7" s="31">
        <v>46</v>
      </c>
      <c r="B7" s="29">
        <v>1.069</v>
      </c>
    </row>
    <row r="8" spans="1:6" x14ac:dyDescent="0.25">
      <c r="A8" s="31">
        <v>47</v>
      </c>
      <c r="B8" s="29">
        <v>1.0920000000000001</v>
      </c>
    </row>
    <row r="9" spans="1:6" x14ac:dyDescent="0.25">
      <c r="A9" s="31">
        <v>48</v>
      </c>
      <c r="B9" s="29">
        <v>1.117</v>
      </c>
    </row>
    <row r="10" spans="1:6" x14ac:dyDescent="0.25">
      <c r="A10" s="31">
        <v>49</v>
      </c>
      <c r="B10" s="29">
        <v>1.1439999999999999</v>
      </c>
    </row>
    <row r="11" spans="1:6" x14ac:dyDescent="0.25">
      <c r="A11" s="31">
        <v>50</v>
      </c>
      <c r="B11" s="29">
        <v>1.173</v>
      </c>
    </row>
    <row r="12" spans="1:6" x14ac:dyDescent="0.25">
      <c r="A12" s="31">
        <v>51</v>
      </c>
      <c r="B12" s="29">
        <v>1.204</v>
      </c>
    </row>
    <row r="13" spans="1:6" x14ac:dyDescent="0.25">
      <c r="A13" s="31">
        <v>52</v>
      </c>
      <c r="B13" s="29">
        <v>1.2390000000000001</v>
      </c>
    </row>
    <row r="14" spans="1:6" x14ac:dyDescent="0.25">
      <c r="A14" s="31">
        <v>53</v>
      </c>
      <c r="B14" s="29">
        <v>1.2809999999999999</v>
      </c>
    </row>
    <row r="15" spans="1:6" x14ac:dyDescent="0.25">
      <c r="A15" s="31">
        <v>54</v>
      </c>
      <c r="B15" s="29">
        <v>1.33</v>
      </c>
    </row>
    <row r="16" spans="1:6" x14ac:dyDescent="0.25">
      <c r="A16" s="31">
        <v>55</v>
      </c>
      <c r="B16" s="29">
        <v>1.38</v>
      </c>
    </row>
    <row r="17" spans="1:5" x14ac:dyDescent="0.25">
      <c r="A17" s="31">
        <v>56</v>
      </c>
      <c r="B17" s="29">
        <v>1.43</v>
      </c>
    </row>
    <row r="18" spans="1:5" x14ac:dyDescent="0.25">
      <c r="A18" s="31">
        <v>57</v>
      </c>
      <c r="B18" s="29">
        <v>1.48</v>
      </c>
    </row>
    <row r="19" spans="1:5" x14ac:dyDescent="0.25">
      <c r="A19" s="31">
        <v>58</v>
      </c>
      <c r="B19" s="29">
        <v>1.5349999999999999</v>
      </c>
    </row>
    <row r="20" spans="1:5" x14ac:dyDescent="0.25">
      <c r="A20" s="31">
        <v>59</v>
      </c>
      <c r="B20" s="29">
        <v>1.59</v>
      </c>
      <c r="D20" s="34" t="e">
        <f>#REF!</f>
        <v>#REF!</v>
      </c>
      <c r="E20" t="e">
        <f>INDEX('возрастной коэф'!$B$1:$B$41,MATCH(D20,A6:A11),1)</f>
        <v>#REF!</v>
      </c>
    </row>
    <row r="21" spans="1:5" x14ac:dyDescent="0.25">
      <c r="A21" s="31">
        <v>60</v>
      </c>
      <c r="B21" s="29">
        <v>1.645</v>
      </c>
    </row>
    <row r="22" spans="1:5" x14ac:dyDescent="0.25">
      <c r="A22" s="31">
        <v>61</v>
      </c>
      <c r="B22" s="29">
        <v>1.7</v>
      </c>
    </row>
    <row r="23" spans="1:5" x14ac:dyDescent="0.25">
      <c r="A23" s="31">
        <v>62</v>
      </c>
      <c r="B23" s="29">
        <v>1.7549999999999999</v>
      </c>
    </row>
    <row r="24" spans="1:5" x14ac:dyDescent="0.25">
      <c r="A24" s="31">
        <v>63</v>
      </c>
      <c r="B24" s="29">
        <v>1.81</v>
      </c>
    </row>
    <row r="25" spans="1:5" x14ac:dyDescent="0.25">
      <c r="A25" s="31">
        <v>64</v>
      </c>
      <c r="B25" s="29">
        <v>1.865</v>
      </c>
    </row>
    <row r="26" spans="1:5" x14ac:dyDescent="0.25">
      <c r="A26" s="31">
        <v>65</v>
      </c>
      <c r="B26" s="29">
        <v>1.92</v>
      </c>
    </row>
    <row r="27" spans="1:5" x14ac:dyDescent="0.25">
      <c r="A27" s="31">
        <v>66</v>
      </c>
      <c r="B27" s="29">
        <v>1.97</v>
      </c>
    </row>
    <row r="28" spans="1:5" x14ac:dyDescent="0.25">
      <c r="A28" s="31">
        <v>67</v>
      </c>
      <c r="B28" s="29">
        <v>2.0099999999999998</v>
      </c>
    </row>
    <row r="29" spans="1:5" x14ac:dyDescent="0.25">
      <c r="A29" s="31">
        <v>68</v>
      </c>
      <c r="B29" s="29">
        <v>2.0299999999999998</v>
      </c>
    </row>
    <row r="30" spans="1:5" x14ac:dyDescent="0.25">
      <c r="A30" s="31">
        <v>69</v>
      </c>
      <c r="B30" s="29">
        <v>2.048</v>
      </c>
    </row>
    <row r="31" spans="1:5" x14ac:dyDescent="0.25">
      <c r="A31" s="31">
        <v>70</v>
      </c>
      <c r="B31" s="29">
        <v>2.0619999999999998</v>
      </c>
    </row>
    <row r="32" spans="1:5" x14ac:dyDescent="0.25">
      <c r="A32" s="31">
        <v>71</v>
      </c>
      <c r="B32" s="29">
        <v>2.0699999999999998</v>
      </c>
    </row>
    <row r="33" spans="1:2" x14ac:dyDescent="0.25">
      <c r="A33" s="31">
        <v>72</v>
      </c>
      <c r="B33" s="29">
        <v>2.0760000000000001</v>
      </c>
    </row>
    <row r="34" spans="1:2" x14ac:dyDescent="0.25">
      <c r="A34" s="31">
        <v>73</v>
      </c>
      <c r="B34" s="29">
        <v>2.08</v>
      </c>
    </row>
    <row r="35" spans="1:2" x14ac:dyDescent="0.25">
      <c r="A35" s="31">
        <v>74</v>
      </c>
      <c r="B35" s="29">
        <v>2.0819999999999999</v>
      </c>
    </row>
    <row r="36" spans="1:2" x14ac:dyDescent="0.25">
      <c r="A36" s="31">
        <v>75</v>
      </c>
      <c r="B36" s="29">
        <v>2.0830000000000002</v>
      </c>
    </row>
    <row r="37" spans="1:2" x14ac:dyDescent="0.25">
      <c r="A37" s="31">
        <v>76</v>
      </c>
      <c r="B37" s="29">
        <v>2.0840000000000001</v>
      </c>
    </row>
    <row r="38" spans="1:2" x14ac:dyDescent="0.25">
      <c r="A38" s="31">
        <v>77</v>
      </c>
      <c r="B38" s="29">
        <v>2.085</v>
      </c>
    </row>
    <row r="39" spans="1:2" x14ac:dyDescent="0.25">
      <c r="A39" s="31">
        <v>78</v>
      </c>
      <c r="B39" s="29">
        <v>2.0859999999999999</v>
      </c>
    </row>
    <row r="40" spans="1:2" x14ac:dyDescent="0.25">
      <c r="A40" s="31">
        <v>79</v>
      </c>
      <c r="B40" s="29">
        <v>2.0870000000000002</v>
      </c>
    </row>
    <row r="41" spans="1:2" x14ac:dyDescent="0.25">
      <c r="A41" s="31">
        <v>80</v>
      </c>
      <c r="B41" s="29">
        <v>2.0880000000000001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5"/>
  <sheetViews>
    <sheetView zoomScale="85" zoomScaleNormal="85" workbookViewId="0">
      <pane ySplit="2" topLeftCell="A3" activePane="bottomLeft" state="frozen"/>
      <selection pane="bottomLeft" activeCell="L3" sqref="L3"/>
    </sheetView>
  </sheetViews>
  <sheetFormatPr defaultColWidth="9.140625" defaultRowHeight="15.75" x14ac:dyDescent="0.25"/>
  <cols>
    <col min="1" max="1" width="8.5703125" style="17" customWidth="1"/>
    <col min="2" max="2" width="6.28515625" style="16" customWidth="1"/>
    <col min="3" max="3" width="6.85546875" style="16" customWidth="1"/>
    <col min="4" max="4" width="24.42578125" style="17" bestFit="1" customWidth="1"/>
    <col min="5" max="5" width="12.28515625" style="16" bestFit="1" customWidth="1"/>
    <col min="6" max="6" width="8.140625" style="16" customWidth="1"/>
    <col min="7" max="7" width="8" style="16" bestFit="1" customWidth="1"/>
    <col min="8" max="8" width="17.85546875" style="16" customWidth="1"/>
    <col min="9" max="9" width="11.5703125" style="17" bestFit="1" customWidth="1"/>
    <col min="10" max="10" width="11.5703125" style="17" customWidth="1"/>
    <col min="11" max="11" width="11" style="17" customWidth="1"/>
    <col min="12" max="12" width="12.7109375" style="16" bestFit="1" customWidth="1"/>
    <col min="13" max="15" width="7" style="46" customWidth="1"/>
    <col min="16" max="16" width="1.85546875" style="46" customWidth="1"/>
    <col min="17" max="17" width="8.7109375" style="46" customWidth="1"/>
    <col min="18" max="18" width="5.7109375" style="46" customWidth="1"/>
    <col min="19" max="19" width="6.5703125" style="46" customWidth="1"/>
    <col min="20" max="20" width="1.5703125" style="46" customWidth="1"/>
    <col min="21" max="21" width="7" style="16" customWidth="1"/>
    <col min="22" max="24" width="6.5703125" style="16" customWidth="1"/>
    <col min="25" max="26" width="9.140625" style="16"/>
    <col min="27" max="16384" width="9.140625" style="17"/>
  </cols>
  <sheetData>
    <row r="1" spans="1:26" x14ac:dyDescent="0.25">
      <c r="A1" s="22"/>
      <c r="B1" s="79" t="s">
        <v>0</v>
      </c>
      <c r="C1" s="79" t="s">
        <v>16</v>
      </c>
      <c r="D1" s="79" t="s">
        <v>1</v>
      </c>
      <c r="E1" s="79" t="s">
        <v>14</v>
      </c>
      <c r="F1" s="79" t="s">
        <v>2</v>
      </c>
      <c r="G1" s="77" t="s">
        <v>13</v>
      </c>
      <c r="H1" s="79" t="s">
        <v>8</v>
      </c>
      <c r="I1" s="79" t="s">
        <v>3</v>
      </c>
      <c r="J1" s="79" t="s">
        <v>12</v>
      </c>
      <c r="K1" s="79" t="s">
        <v>4</v>
      </c>
      <c r="L1" s="79" t="s">
        <v>5</v>
      </c>
      <c r="M1" s="84" t="s">
        <v>6</v>
      </c>
      <c r="N1" s="85"/>
      <c r="O1" s="85"/>
      <c r="P1" s="86"/>
      <c r="Q1" s="84" t="s">
        <v>9</v>
      </c>
      <c r="R1" s="85"/>
      <c r="S1" s="85"/>
      <c r="T1" s="86"/>
      <c r="U1" s="81" t="s">
        <v>7</v>
      </c>
      <c r="V1" s="82"/>
      <c r="W1" s="82"/>
      <c r="X1" s="83"/>
      <c r="Y1" s="79" t="s">
        <v>10</v>
      </c>
      <c r="Z1" s="79" t="s">
        <v>11</v>
      </c>
    </row>
    <row r="2" spans="1:26" x14ac:dyDescent="0.25">
      <c r="A2" s="22"/>
      <c r="B2" s="87"/>
      <c r="C2" s="87"/>
      <c r="D2" s="87"/>
      <c r="E2" s="87"/>
      <c r="F2" s="87"/>
      <c r="G2" s="88"/>
      <c r="H2" s="87"/>
      <c r="I2" s="87"/>
      <c r="J2" s="87"/>
      <c r="K2" s="87"/>
      <c r="L2" s="87"/>
      <c r="M2" s="47">
        <v>1</v>
      </c>
      <c r="N2" s="47">
        <v>2</v>
      </c>
      <c r="O2" s="47">
        <v>3</v>
      </c>
      <c r="P2" s="47">
        <v>4</v>
      </c>
      <c r="Q2" s="48">
        <v>1</v>
      </c>
      <c r="R2" s="49">
        <v>2</v>
      </c>
      <c r="S2" s="49">
        <v>3</v>
      </c>
      <c r="T2" s="50">
        <v>4</v>
      </c>
      <c r="U2" s="38">
        <v>1</v>
      </c>
      <c r="V2" s="39">
        <v>2</v>
      </c>
      <c r="W2" s="39">
        <v>3</v>
      </c>
      <c r="X2" s="40">
        <v>4</v>
      </c>
      <c r="Y2" s="87"/>
      <c r="Z2" s="87"/>
    </row>
    <row r="3" spans="1:26" x14ac:dyDescent="0.25">
      <c r="B3" s="18"/>
      <c r="C3" s="23">
        <f t="shared" ref="C3:C41" si="0">IF(K3=0,0,IF(K3&lt;=44,44,IF(K3&lt;=48,48,IF(K3&lt;=52,52,IF(K3&lt;=56,56,IF(K3&lt;=60,60,IF(K3&lt;=67.5,67.5,IF(K3&lt;=75,75,IF(K3&lt;=82.5,82.5,IF(K3&lt;=90,90,"+90"))))))))))</f>
        <v>0</v>
      </c>
      <c r="D3" s="52" t="s">
        <v>25</v>
      </c>
      <c r="E3" s="21"/>
      <c r="F3" s="24">
        <f t="shared" ref="F3:F41" si="1">IF(E3&gt;0,IF(DATE(2016,MONTH(E3),DAY(E3))&lt;=DATE(2016,3,5),2016-YEAR(E3),2016-YEAR(E3)-1),0)</f>
        <v>0</v>
      </c>
      <c r="G3" s="33">
        <f>IF(F3&gt;40,INDEX('возрастной коэф'!$B$1:$B$41,MATCH(F3,'возрастной коэф'!$A:$A),1),1)</f>
        <v>1</v>
      </c>
      <c r="H3" s="24" t="str">
        <f t="shared" ref="H3:H34" si="2">IF(F3=0,"",IF(F3&lt;=15,"Юноши 14-15",IF(F3&lt;=17,"Юноши 16-17",IF(F3&lt;=19,"Юноши 18-19",IF(F3&lt;=23,"Юниоры",IF(F3&lt;=39,"open",IF(F3&lt;=44,"Ветераны 40-44",IF(F3&lt;=49,"Ветераны 44-49",IF(F3&lt;=54,"Ветераны 50-54",IF(F3&lt;=49,"Ветераны 55-59",IF(F3&lt;=64,"Ветераны 60-64",IF(F3&lt;=69,"Ветераны 65-69",IF(F3&lt;=74,"Ветераны 70-74",IF(F3&lt;=79,"Ветераны 75-79","+80"))))))))))))))</f>
        <v/>
      </c>
      <c r="I3" s="19"/>
      <c r="J3" s="19"/>
      <c r="K3" s="18"/>
      <c r="L3" s="41">
        <f>IF(K3&gt;0,INDEX('Мэлоун для женщин'!$A$1:$K$166,MATCH(INT(K3),'Мэлоун для женщин'!$A:$A),MATCH(ROUND(MOD(K3,1),1),'Мэлоун для женщин'!$A$1:$K$1)),0)</f>
        <v>0</v>
      </c>
      <c r="M3" s="44"/>
      <c r="N3" s="44"/>
      <c r="O3" s="44"/>
      <c r="P3" s="44"/>
      <c r="Q3" s="44"/>
      <c r="R3" s="44"/>
      <c r="S3" s="44"/>
      <c r="T3" s="44"/>
      <c r="U3" s="18"/>
      <c r="V3" s="18"/>
      <c r="W3" s="18"/>
      <c r="X3" s="18"/>
      <c r="Y3" s="23">
        <f t="shared" ref="Y3:Y41" si="3">MAX(M3:O3)+MAX(Q3:S3)+MAX(U3:W3)</f>
        <v>0</v>
      </c>
      <c r="Z3" s="23">
        <f t="shared" ref="Z3:Z41" si="4">Y3*L3*G3</f>
        <v>0</v>
      </c>
    </row>
    <row r="4" spans="1:26" x14ac:dyDescent="0.25">
      <c r="A4" s="43"/>
      <c r="B4" s="18"/>
      <c r="C4" s="23">
        <f t="shared" si="0"/>
        <v>0</v>
      </c>
      <c r="D4" s="52" t="s">
        <v>18</v>
      </c>
      <c r="E4" s="21"/>
      <c r="F4" s="24">
        <f t="shared" si="1"/>
        <v>0</v>
      </c>
      <c r="G4" s="33">
        <f>IF(F4&gt;40,INDEX('возрастной коэф'!$B$1:$B$41,MATCH(F4,'возрастной коэф'!$A:$A),1),1)</f>
        <v>1</v>
      </c>
      <c r="H4" s="24" t="str">
        <f t="shared" si="2"/>
        <v/>
      </c>
      <c r="I4" s="19"/>
      <c r="J4" s="19"/>
      <c r="K4" s="18"/>
      <c r="L4" s="41">
        <f>IF(K4&gt;0,INDEX('Мэлоун для женщин'!$A$1:$K$166,MATCH(INT(K4),'Мэлоун для женщин'!$A:$A),MATCH(ROUND(MOD(K4,1),1),'Мэлоун для женщин'!$A$1:$K$1)),0)</f>
        <v>0</v>
      </c>
      <c r="M4" s="44"/>
      <c r="N4" s="44"/>
      <c r="O4" s="44"/>
      <c r="P4" s="44"/>
      <c r="Q4" s="44"/>
      <c r="R4" s="44"/>
      <c r="S4" s="44"/>
      <c r="T4" s="44"/>
      <c r="U4" s="18"/>
      <c r="V4" s="18"/>
      <c r="W4" s="18"/>
      <c r="X4" s="18"/>
      <c r="Y4" s="23">
        <f t="shared" si="3"/>
        <v>0</v>
      </c>
      <c r="Z4" s="23">
        <f t="shared" si="4"/>
        <v>0</v>
      </c>
    </row>
    <row r="5" spans="1:26" x14ac:dyDescent="0.25">
      <c r="B5" s="18"/>
      <c r="C5" s="23">
        <f t="shared" si="0"/>
        <v>0</v>
      </c>
      <c r="D5" s="52" t="s">
        <v>27</v>
      </c>
      <c r="E5" s="21"/>
      <c r="F5" s="24">
        <f t="shared" si="1"/>
        <v>0</v>
      </c>
      <c r="G5" s="33">
        <f>IF(F5&gt;40,INDEX('возрастной коэф'!$B$1:$B$41,MATCH(F5,'возрастной коэф'!$A:$A),1),1)</f>
        <v>1</v>
      </c>
      <c r="H5" s="24" t="str">
        <f t="shared" si="2"/>
        <v/>
      </c>
      <c r="I5" s="19"/>
      <c r="J5" s="19"/>
      <c r="K5" s="18"/>
      <c r="L5" s="41">
        <f>IF(K5&gt;0,INDEX('Мэлоун для женщин'!$A$1:$K$166,MATCH(INT(K5),'Мэлоун для женщин'!$A:$A),MATCH(ROUND(MOD(K5,1),1),'Мэлоун для женщин'!$A$1:$K$1)),0)</f>
        <v>0</v>
      </c>
      <c r="M5" s="44"/>
      <c r="N5" s="44"/>
      <c r="O5" s="44"/>
      <c r="P5" s="44"/>
      <c r="Q5" s="44"/>
      <c r="R5" s="44"/>
      <c r="S5" s="44"/>
      <c r="T5" s="44"/>
      <c r="U5" s="18"/>
      <c r="V5" s="18"/>
      <c r="W5" s="18"/>
      <c r="X5" s="18"/>
      <c r="Y5" s="23">
        <f t="shared" si="3"/>
        <v>0</v>
      </c>
      <c r="Z5" s="23">
        <f t="shared" si="4"/>
        <v>0</v>
      </c>
    </row>
    <row r="6" spans="1:26" x14ac:dyDescent="0.25">
      <c r="B6" s="18"/>
      <c r="C6" s="23">
        <f t="shared" si="0"/>
        <v>0</v>
      </c>
      <c r="D6" s="52" t="s">
        <v>21</v>
      </c>
      <c r="E6" s="21"/>
      <c r="F6" s="24">
        <f t="shared" si="1"/>
        <v>0</v>
      </c>
      <c r="G6" s="33">
        <f>IF(F6&gt;40,INDEX('возрастной коэф'!$B$1:$B$41,MATCH(F6,'возрастной коэф'!$A:$A),1),1)</f>
        <v>1</v>
      </c>
      <c r="H6" s="24" t="str">
        <f t="shared" si="2"/>
        <v/>
      </c>
      <c r="I6" s="19"/>
      <c r="J6" s="19"/>
      <c r="K6" s="18"/>
      <c r="L6" s="41">
        <f>IF(K6&gt;0,INDEX('Мэлоун для женщин'!$A$1:$K$166,MATCH(INT(K6),'Мэлоун для женщин'!$A:$A),MATCH(ROUND(MOD(K6,1),1),'Мэлоун для женщин'!$A$1:$K$1)),0)</f>
        <v>0</v>
      </c>
      <c r="M6" s="44"/>
      <c r="N6" s="44"/>
      <c r="O6" s="44"/>
      <c r="P6" s="44"/>
      <c r="Q6" s="44"/>
      <c r="R6" s="44"/>
      <c r="S6" s="44"/>
      <c r="T6" s="44"/>
      <c r="U6" s="18"/>
      <c r="V6" s="18"/>
      <c r="W6" s="18"/>
      <c r="X6" s="18"/>
      <c r="Y6" s="23">
        <f t="shared" si="3"/>
        <v>0</v>
      </c>
      <c r="Z6" s="23">
        <f t="shared" si="4"/>
        <v>0</v>
      </c>
    </row>
    <row r="7" spans="1:26" x14ac:dyDescent="0.25">
      <c r="B7" s="18"/>
      <c r="C7" s="23">
        <f t="shared" si="0"/>
        <v>0</v>
      </c>
      <c r="D7" s="52" t="s">
        <v>24</v>
      </c>
      <c r="E7" s="21"/>
      <c r="F7" s="24">
        <f t="shared" si="1"/>
        <v>0</v>
      </c>
      <c r="G7" s="33">
        <f>IF(F7&gt;40,INDEX('возрастной коэф'!$B$1:$B$41,MATCH(F7,'возрастной коэф'!$A:$A),1),1)</f>
        <v>1</v>
      </c>
      <c r="H7" s="24" t="str">
        <f t="shared" si="2"/>
        <v/>
      </c>
      <c r="I7" s="19"/>
      <c r="J7" s="19"/>
      <c r="K7" s="18"/>
      <c r="L7" s="41">
        <f>IF(K7&gt;0,INDEX('Мэлоун для женщин'!$A$1:$K$166,MATCH(INT(K7),'Мэлоун для женщин'!$A:$A),MATCH(ROUND(MOD(K7,1),1),'Мэлоун для женщин'!$A$1:$K$1)),0)</f>
        <v>0</v>
      </c>
      <c r="M7" s="44"/>
      <c r="N7" s="44"/>
      <c r="O7" s="44"/>
      <c r="P7" s="44"/>
      <c r="Q7" s="44"/>
      <c r="R7" s="44"/>
      <c r="S7" s="44"/>
      <c r="T7" s="44"/>
      <c r="U7" s="18"/>
      <c r="V7" s="18"/>
      <c r="W7" s="18"/>
      <c r="X7" s="18"/>
      <c r="Y7" s="23">
        <f t="shared" si="3"/>
        <v>0</v>
      </c>
      <c r="Z7" s="23">
        <f t="shared" si="4"/>
        <v>0</v>
      </c>
    </row>
    <row r="8" spans="1:26" x14ac:dyDescent="0.25">
      <c r="B8" s="18"/>
      <c r="C8" s="23">
        <f t="shared" si="0"/>
        <v>0</v>
      </c>
      <c r="D8" s="52" t="s">
        <v>28</v>
      </c>
      <c r="E8" s="21"/>
      <c r="F8" s="24">
        <f t="shared" si="1"/>
        <v>0</v>
      </c>
      <c r="G8" s="33">
        <f>IF(F8&gt;40,INDEX('возрастной коэф'!$B$1:$B$41,MATCH(F8,'возрастной коэф'!$A:$A),1),1)</f>
        <v>1</v>
      </c>
      <c r="H8" s="24" t="str">
        <f t="shared" si="2"/>
        <v/>
      </c>
      <c r="I8" s="19"/>
      <c r="J8" s="19"/>
      <c r="K8" s="18"/>
      <c r="L8" s="41">
        <f>IF(K8&gt;0,INDEX('Мэлоун для женщин'!$A$1:$K$166,MATCH(INT(K8),'Мэлоун для женщин'!$A:$A),MATCH(ROUND(MOD(K8,1),1),'Мэлоун для женщин'!$A$1:$K$1)),0)</f>
        <v>0</v>
      </c>
      <c r="M8" s="44"/>
      <c r="N8" s="44"/>
      <c r="O8" s="44"/>
      <c r="P8" s="44"/>
      <c r="Q8" s="44"/>
      <c r="R8" s="44"/>
      <c r="S8" s="44"/>
      <c r="T8" s="44"/>
      <c r="U8" s="18"/>
      <c r="V8" s="18"/>
      <c r="W8" s="18"/>
      <c r="X8" s="18"/>
      <c r="Y8" s="23">
        <f t="shared" si="3"/>
        <v>0</v>
      </c>
      <c r="Z8" s="23">
        <f t="shared" si="4"/>
        <v>0</v>
      </c>
    </row>
    <row r="9" spans="1:26" x14ac:dyDescent="0.25">
      <c r="B9" s="18"/>
      <c r="C9" s="23">
        <f t="shared" si="0"/>
        <v>0</v>
      </c>
      <c r="D9" s="52" t="s">
        <v>22</v>
      </c>
      <c r="E9" s="21"/>
      <c r="F9" s="24">
        <f t="shared" si="1"/>
        <v>0</v>
      </c>
      <c r="G9" s="33">
        <f>IF(F9&gt;40,INDEX('возрастной коэф'!$B$1:$B$41,MATCH(F9,'возрастной коэф'!$A:$A),1),1)</f>
        <v>1</v>
      </c>
      <c r="H9" s="24" t="str">
        <f t="shared" si="2"/>
        <v/>
      </c>
      <c r="I9" s="19"/>
      <c r="J9" s="19"/>
      <c r="K9" s="18"/>
      <c r="L9" s="41">
        <f>IF(K9&gt;0,INDEX('Мэлоун для женщин'!$A$1:$K$166,MATCH(INT(K9),'Мэлоун для женщин'!$A:$A),MATCH(ROUND(MOD(K9,1),1),'Мэлоун для женщин'!$A$1:$K$1)),0)</f>
        <v>0</v>
      </c>
      <c r="M9" s="44"/>
      <c r="N9" s="44"/>
      <c r="O9" s="44"/>
      <c r="P9" s="44"/>
      <c r="Q9" s="44"/>
      <c r="R9" s="44"/>
      <c r="S9" s="44"/>
      <c r="T9" s="44"/>
      <c r="U9" s="18"/>
      <c r="V9" s="18"/>
      <c r="W9" s="18"/>
      <c r="X9" s="18"/>
      <c r="Y9" s="23">
        <f t="shared" si="3"/>
        <v>0</v>
      </c>
      <c r="Z9" s="23">
        <f t="shared" si="4"/>
        <v>0</v>
      </c>
    </row>
    <row r="10" spans="1:26" x14ac:dyDescent="0.25">
      <c r="B10" s="18"/>
      <c r="C10" s="23">
        <f t="shared" si="0"/>
        <v>0</v>
      </c>
      <c r="D10" s="52" t="s">
        <v>26</v>
      </c>
      <c r="E10" s="21"/>
      <c r="F10" s="24">
        <f t="shared" si="1"/>
        <v>0</v>
      </c>
      <c r="G10" s="33">
        <f>IF(F10&gt;40,INDEX('возрастной коэф'!$B$1:$B$41,MATCH(F10,'возрастной коэф'!$A:$A),1),1)</f>
        <v>1</v>
      </c>
      <c r="H10" s="24" t="str">
        <f t="shared" si="2"/>
        <v/>
      </c>
      <c r="I10" s="42"/>
      <c r="J10" s="19"/>
      <c r="K10" s="18"/>
      <c r="L10" s="41">
        <f>IF(K10&gt;0,INDEX('Мэлоун для женщин'!$A$1:$K$166,MATCH(INT(K10),'Мэлоун для женщин'!$A:$A),MATCH(ROUND(MOD(K10,1),1),'Мэлоун для женщин'!$A$1:$K$1)),0)</f>
        <v>0</v>
      </c>
      <c r="M10" s="44"/>
      <c r="N10" s="44"/>
      <c r="O10" s="44"/>
      <c r="P10" s="44"/>
      <c r="Q10" s="44"/>
      <c r="R10" s="44"/>
      <c r="S10" s="44"/>
      <c r="T10" s="44"/>
      <c r="U10" s="18"/>
      <c r="V10" s="18"/>
      <c r="W10" s="18"/>
      <c r="X10" s="18"/>
      <c r="Y10" s="23">
        <f t="shared" si="3"/>
        <v>0</v>
      </c>
      <c r="Z10" s="23">
        <f t="shared" si="4"/>
        <v>0</v>
      </c>
    </row>
    <row r="11" spans="1:26" x14ac:dyDescent="0.25">
      <c r="B11" s="18"/>
      <c r="C11" s="23">
        <f t="shared" si="0"/>
        <v>0</v>
      </c>
      <c r="D11" s="52" t="s">
        <v>29</v>
      </c>
      <c r="E11" s="21"/>
      <c r="F11" s="24">
        <f t="shared" si="1"/>
        <v>0</v>
      </c>
      <c r="G11" s="33">
        <f>IF(F11&gt;40,INDEX('возрастной коэф'!$B$1:$B$41,MATCH(F11,'возрастной коэф'!$A:$A),1),1)</f>
        <v>1</v>
      </c>
      <c r="H11" s="24" t="str">
        <f t="shared" si="2"/>
        <v/>
      </c>
      <c r="I11" s="19"/>
      <c r="J11" s="19"/>
      <c r="K11" s="18"/>
      <c r="L11" s="41">
        <f>IF(K11&gt;0,INDEX('Мэлоун для женщин'!$A$1:$K$166,MATCH(INT(K11),'Мэлоун для женщин'!$A:$A),MATCH(ROUND(MOD(K11,1),1),'Мэлоун для женщин'!$A$1:$K$1)),0)</f>
        <v>0</v>
      </c>
      <c r="M11" s="44"/>
      <c r="N11" s="44"/>
      <c r="O11" s="44"/>
      <c r="P11" s="44"/>
      <c r="Q11" s="44"/>
      <c r="R11" s="44"/>
      <c r="S11" s="44"/>
      <c r="T11" s="44"/>
      <c r="U11" s="18"/>
      <c r="V11" s="18"/>
      <c r="W11" s="18"/>
      <c r="X11" s="18"/>
      <c r="Y11" s="23">
        <f t="shared" si="3"/>
        <v>0</v>
      </c>
      <c r="Z11" s="23">
        <f t="shared" si="4"/>
        <v>0</v>
      </c>
    </row>
    <row r="12" spans="1:26" x14ac:dyDescent="0.25">
      <c r="B12" s="18"/>
      <c r="C12" s="23">
        <f t="shared" si="0"/>
        <v>0</v>
      </c>
      <c r="D12" s="52" t="s">
        <v>17</v>
      </c>
      <c r="E12" s="21"/>
      <c r="F12" s="24">
        <f t="shared" si="1"/>
        <v>0</v>
      </c>
      <c r="G12" s="33">
        <f>IF(F12&gt;40,INDEX('возрастной коэф'!$B$1:$B$41,MATCH(F12,'возрастной коэф'!$A:$A),1),1)</f>
        <v>1</v>
      </c>
      <c r="H12" s="24" t="str">
        <f t="shared" si="2"/>
        <v/>
      </c>
      <c r="I12" s="19"/>
      <c r="J12" s="19"/>
      <c r="K12" s="18"/>
      <c r="L12" s="41">
        <f>IF(K12&gt;0,INDEX('Мэлоун для женщин'!$A$1:$K$166,MATCH(INT(K12),'Мэлоун для женщин'!$A:$A),MATCH(ROUND(MOD(K12,1),1),'Мэлоун для женщин'!$A$1:$K$1)),0)</f>
        <v>0</v>
      </c>
      <c r="M12" s="44"/>
      <c r="N12" s="44"/>
      <c r="O12" s="44"/>
      <c r="P12" s="44"/>
      <c r="Q12" s="44"/>
      <c r="R12" s="44"/>
      <c r="S12" s="44"/>
      <c r="T12" s="44"/>
      <c r="U12" s="18"/>
      <c r="V12" s="18"/>
      <c r="W12" s="18"/>
      <c r="X12" s="18"/>
      <c r="Y12" s="23">
        <f t="shared" si="3"/>
        <v>0</v>
      </c>
      <c r="Z12" s="23">
        <f t="shared" si="4"/>
        <v>0</v>
      </c>
    </row>
    <row r="13" spans="1:26" x14ac:dyDescent="0.25">
      <c r="B13" s="18"/>
      <c r="C13" s="23">
        <f t="shared" si="0"/>
        <v>0</v>
      </c>
      <c r="D13" s="52" t="s">
        <v>30</v>
      </c>
      <c r="E13" s="21"/>
      <c r="F13" s="24">
        <f t="shared" si="1"/>
        <v>0</v>
      </c>
      <c r="G13" s="33">
        <f>IF(F13&gt;40,INDEX('возрастной коэф'!$B$1:$B$41,MATCH(F13,'возрастной коэф'!$A:$A),1),1)</f>
        <v>1</v>
      </c>
      <c r="H13" s="24" t="str">
        <f t="shared" si="2"/>
        <v/>
      </c>
      <c r="I13" s="19"/>
      <c r="J13" s="19"/>
      <c r="K13" s="18"/>
      <c r="L13" s="41">
        <f>IF(K13&gt;0,INDEX('Мэлоун для женщин'!$A$1:$K$166,MATCH(INT(K13),'Мэлоун для женщин'!$A:$A),MATCH(ROUND(MOD(K13,1),1),'Мэлоун для женщин'!$A$1:$K$1)),0)</f>
        <v>0</v>
      </c>
      <c r="M13" s="44"/>
      <c r="N13" s="44"/>
      <c r="O13" s="44"/>
      <c r="P13" s="44"/>
      <c r="Q13" s="44"/>
      <c r="R13" s="44"/>
      <c r="S13" s="44"/>
      <c r="T13" s="44"/>
      <c r="U13" s="18"/>
      <c r="V13" s="18"/>
      <c r="W13" s="18"/>
      <c r="X13" s="18"/>
      <c r="Y13" s="23">
        <f t="shared" si="3"/>
        <v>0</v>
      </c>
      <c r="Z13" s="23">
        <f t="shared" si="4"/>
        <v>0</v>
      </c>
    </row>
    <row r="14" spans="1:26" x14ac:dyDescent="0.25">
      <c r="B14" s="18"/>
      <c r="C14" s="23">
        <f t="shared" si="0"/>
        <v>0</v>
      </c>
      <c r="D14" s="52" t="s">
        <v>31</v>
      </c>
      <c r="E14" s="21"/>
      <c r="F14" s="24">
        <f t="shared" si="1"/>
        <v>0</v>
      </c>
      <c r="G14" s="33">
        <f>IF(F14&gt;40,INDEX('возрастной коэф'!$B$1:$B$41,MATCH(F14,'возрастной коэф'!$A:$A),1),1)</f>
        <v>1</v>
      </c>
      <c r="H14" s="24" t="str">
        <f t="shared" si="2"/>
        <v/>
      </c>
      <c r="I14" s="19"/>
      <c r="J14" s="19"/>
      <c r="K14" s="18"/>
      <c r="L14" s="41">
        <f>IF(K14&gt;0,INDEX('Мэлоун для женщин'!$A$1:$K$166,MATCH(INT(K14),'Мэлоун для женщин'!$A:$A),MATCH(ROUND(MOD(K14,1),1),'Мэлоун для женщин'!$A$1:$K$1)),0)</f>
        <v>0</v>
      </c>
      <c r="M14" s="44"/>
      <c r="N14" s="44"/>
      <c r="O14" s="44"/>
      <c r="P14" s="44"/>
      <c r="Q14" s="44"/>
      <c r="R14" s="44"/>
      <c r="S14" s="44"/>
      <c r="T14" s="44"/>
      <c r="U14" s="18"/>
      <c r="V14" s="18"/>
      <c r="W14" s="18"/>
      <c r="X14" s="18"/>
      <c r="Y14" s="23">
        <f t="shared" si="3"/>
        <v>0</v>
      </c>
      <c r="Z14" s="23">
        <f t="shared" si="4"/>
        <v>0</v>
      </c>
    </row>
    <row r="15" spans="1:26" x14ac:dyDescent="0.25">
      <c r="B15" s="18"/>
      <c r="C15" s="23">
        <f t="shared" si="0"/>
        <v>0</v>
      </c>
      <c r="D15" s="52" t="s">
        <v>23</v>
      </c>
      <c r="E15" s="21"/>
      <c r="F15" s="24">
        <f t="shared" si="1"/>
        <v>0</v>
      </c>
      <c r="G15" s="33">
        <f>IF(F15&gt;40,INDEX('возрастной коэф'!$B$1:$B$41,MATCH(F15,'возрастной коэф'!$A:$A),1),1)</f>
        <v>1</v>
      </c>
      <c r="H15" s="24" t="str">
        <f t="shared" si="2"/>
        <v/>
      </c>
      <c r="I15" s="19"/>
      <c r="J15" s="19"/>
      <c r="K15" s="18"/>
      <c r="L15" s="41">
        <f>IF(K15&gt;0,INDEX('Мэлоун для женщин'!$A$1:$K$166,MATCH(INT(K15),'Мэлоун для женщин'!$A:$A),MATCH(ROUND(MOD(K15,1),1),'Мэлоун для женщин'!$A$1:$K$1)),0)</f>
        <v>0</v>
      </c>
      <c r="M15" s="44"/>
      <c r="N15" s="44"/>
      <c r="O15" s="44"/>
      <c r="P15" s="44"/>
      <c r="Q15" s="44"/>
      <c r="R15" s="44"/>
      <c r="S15" s="44"/>
      <c r="T15" s="44"/>
      <c r="U15" s="18"/>
      <c r="V15" s="18"/>
      <c r="W15" s="18"/>
      <c r="X15" s="18"/>
      <c r="Y15" s="23">
        <f t="shared" si="3"/>
        <v>0</v>
      </c>
      <c r="Z15" s="23">
        <f t="shared" si="4"/>
        <v>0</v>
      </c>
    </row>
    <row r="16" spans="1:26" x14ac:dyDescent="0.25">
      <c r="B16" s="18"/>
      <c r="C16" s="23">
        <f t="shared" si="0"/>
        <v>0</v>
      </c>
      <c r="D16" s="52" t="s">
        <v>19</v>
      </c>
      <c r="E16" s="21"/>
      <c r="F16" s="24">
        <f t="shared" si="1"/>
        <v>0</v>
      </c>
      <c r="G16" s="33">
        <f>IF(F16&gt;40,INDEX('возрастной коэф'!$B$1:$B$41,MATCH(F16,'возрастной коэф'!$A:$A),1),1)</f>
        <v>1</v>
      </c>
      <c r="H16" s="24" t="str">
        <f t="shared" si="2"/>
        <v/>
      </c>
      <c r="I16" s="19"/>
      <c r="J16" s="19"/>
      <c r="K16" s="18"/>
      <c r="L16" s="41">
        <f>IF(K16&gt;0,INDEX('Мэлоун для женщин'!$A$1:$K$166,MATCH(INT(K16),'Мэлоун для женщин'!$A:$A),MATCH(ROUND(MOD(K16,1),1),'Мэлоун для женщин'!$A$1:$K$1)),0)</f>
        <v>0</v>
      </c>
      <c r="M16" s="44"/>
      <c r="N16" s="44"/>
      <c r="O16" s="44"/>
      <c r="P16" s="44"/>
      <c r="Q16" s="44"/>
      <c r="R16" s="44"/>
      <c r="S16" s="44"/>
      <c r="T16" s="44"/>
      <c r="U16" s="18"/>
      <c r="V16" s="18"/>
      <c r="W16" s="18"/>
      <c r="X16" s="18"/>
      <c r="Y16" s="23">
        <f t="shared" si="3"/>
        <v>0</v>
      </c>
      <c r="Z16" s="23">
        <f t="shared" si="4"/>
        <v>0</v>
      </c>
    </row>
    <row r="17" spans="2:26" x14ac:dyDescent="0.25">
      <c r="B17" s="18"/>
      <c r="C17" s="23">
        <f t="shared" si="0"/>
        <v>0</v>
      </c>
      <c r="D17" s="52" t="s">
        <v>32</v>
      </c>
      <c r="E17" s="21"/>
      <c r="F17" s="24">
        <f t="shared" si="1"/>
        <v>0</v>
      </c>
      <c r="G17" s="33">
        <f>IF(F17&gt;40,INDEX('возрастной коэф'!$B$1:$B$41,MATCH(F17,'возрастной коэф'!$A:$A),1),1)</f>
        <v>1</v>
      </c>
      <c r="H17" s="24" t="str">
        <f t="shared" si="2"/>
        <v/>
      </c>
      <c r="I17" s="19"/>
      <c r="J17" s="19"/>
      <c r="K17" s="18"/>
      <c r="L17" s="41">
        <f>IF(K17&gt;0,INDEX('Мэлоун для женщин'!$A$1:$K$166,MATCH(INT(K17),'Мэлоун для женщин'!$A:$A),MATCH(ROUND(MOD(K17,1),1),'Мэлоун для женщин'!$A$1:$K$1)),0)</f>
        <v>0</v>
      </c>
      <c r="M17" s="44"/>
      <c r="N17" s="44"/>
      <c r="O17" s="44"/>
      <c r="P17" s="44"/>
      <c r="Q17" s="44"/>
      <c r="R17" s="44"/>
      <c r="S17" s="44"/>
      <c r="T17" s="44"/>
      <c r="U17" s="18"/>
      <c r="V17" s="18"/>
      <c r="W17" s="18"/>
      <c r="X17" s="18"/>
      <c r="Y17" s="23">
        <f t="shared" si="3"/>
        <v>0</v>
      </c>
      <c r="Z17" s="23">
        <f t="shared" si="4"/>
        <v>0</v>
      </c>
    </row>
    <row r="18" spans="2:26" x14ac:dyDescent="0.25">
      <c r="B18" s="18"/>
      <c r="C18" s="23">
        <f t="shared" si="0"/>
        <v>0</v>
      </c>
      <c r="D18" s="20"/>
      <c r="E18" s="21"/>
      <c r="F18" s="24">
        <f t="shared" si="1"/>
        <v>0</v>
      </c>
      <c r="G18" s="33">
        <f>IF(F18&gt;40,INDEX('возрастной коэф'!$B$1:$B$41,MATCH(F18,'возрастной коэф'!$A:$A),1),1)</f>
        <v>1</v>
      </c>
      <c r="H18" s="24" t="str">
        <f t="shared" si="2"/>
        <v/>
      </c>
      <c r="I18" s="19"/>
      <c r="J18" s="19"/>
      <c r="K18" s="18"/>
      <c r="L18" s="41">
        <f>IF(K18&gt;0,INDEX('Мэлоун для женщин'!$A$1:$K$166,MATCH(INT(K18),'Мэлоун для женщин'!$A:$A),MATCH(ROUND(MOD(K18,1),1),'Мэлоун для женщин'!$A$1:$K$1)),0)</f>
        <v>0</v>
      </c>
      <c r="M18" s="44"/>
      <c r="N18" s="44"/>
      <c r="O18" s="44"/>
      <c r="P18" s="44"/>
      <c r="Q18" s="44"/>
      <c r="R18" s="44"/>
      <c r="S18" s="44"/>
      <c r="T18" s="44"/>
      <c r="U18" s="18"/>
      <c r="V18" s="18"/>
      <c r="W18" s="18"/>
      <c r="X18" s="18"/>
      <c r="Y18" s="23">
        <f t="shared" si="3"/>
        <v>0</v>
      </c>
      <c r="Z18" s="23">
        <f t="shared" si="4"/>
        <v>0</v>
      </c>
    </row>
    <row r="19" spans="2:26" x14ac:dyDescent="0.25">
      <c r="B19" s="18"/>
      <c r="C19" s="23">
        <f t="shared" si="0"/>
        <v>0</v>
      </c>
      <c r="D19" s="20"/>
      <c r="E19" s="21"/>
      <c r="F19" s="24">
        <f t="shared" si="1"/>
        <v>0</v>
      </c>
      <c r="G19" s="33">
        <f>IF(F19&gt;40,INDEX('возрастной коэф'!$B$1:$B$41,MATCH(F19,'возрастной коэф'!$A:$A),1),1)</f>
        <v>1</v>
      </c>
      <c r="H19" s="24" t="str">
        <f t="shared" si="2"/>
        <v/>
      </c>
      <c r="I19" s="19"/>
      <c r="J19" s="19"/>
      <c r="K19" s="18"/>
      <c r="L19" s="41">
        <f>IF(K19&gt;0,INDEX('Мэлоун для женщин'!$A$1:$K$166,MATCH(INT(K19),'Мэлоун для женщин'!$A:$A),MATCH(ROUND(MOD(K19,1),1),'Мэлоун для женщин'!$A$1:$K$1)),0)</f>
        <v>0</v>
      </c>
      <c r="M19" s="44"/>
      <c r="N19" s="44"/>
      <c r="O19" s="44"/>
      <c r="P19" s="44"/>
      <c r="Q19" s="44"/>
      <c r="R19" s="44"/>
      <c r="S19" s="44"/>
      <c r="T19" s="44"/>
      <c r="U19" s="18"/>
      <c r="V19" s="18"/>
      <c r="W19" s="18"/>
      <c r="X19" s="18"/>
      <c r="Y19" s="23">
        <f t="shared" si="3"/>
        <v>0</v>
      </c>
      <c r="Z19" s="23">
        <f t="shared" si="4"/>
        <v>0</v>
      </c>
    </row>
    <row r="20" spans="2:26" x14ac:dyDescent="0.25">
      <c r="B20" s="18"/>
      <c r="C20" s="23">
        <f t="shared" si="0"/>
        <v>0</v>
      </c>
      <c r="D20" s="20"/>
      <c r="E20" s="21"/>
      <c r="F20" s="24">
        <f t="shared" si="1"/>
        <v>0</v>
      </c>
      <c r="G20" s="33">
        <f>IF(F20&gt;40,INDEX('возрастной коэф'!$B$1:$B$41,MATCH(F20,'возрастной коэф'!$A:$A),1),1)</f>
        <v>1</v>
      </c>
      <c r="H20" s="24" t="str">
        <f t="shared" si="2"/>
        <v/>
      </c>
      <c r="I20" s="19"/>
      <c r="J20" s="19"/>
      <c r="K20" s="18"/>
      <c r="L20" s="41">
        <f>IF(K20&gt;0,INDEX('Мэлоун для женщин'!$A$1:$K$166,MATCH(INT(K20),'Мэлоун для женщин'!$A:$A),MATCH(ROUND(MOD(K20,1),1),'Мэлоун для женщин'!$A$1:$K$1)),0)</f>
        <v>0</v>
      </c>
      <c r="M20" s="44"/>
      <c r="N20" s="44"/>
      <c r="O20" s="44"/>
      <c r="P20" s="44"/>
      <c r="Q20" s="44"/>
      <c r="R20" s="44"/>
      <c r="S20" s="44"/>
      <c r="T20" s="44"/>
      <c r="U20" s="18"/>
      <c r="V20" s="18"/>
      <c r="W20" s="18"/>
      <c r="X20" s="18"/>
      <c r="Y20" s="23">
        <f t="shared" si="3"/>
        <v>0</v>
      </c>
      <c r="Z20" s="23">
        <f t="shared" si="4"/>
        <v>0</v>
      </c>
    </row>
    <row r="21" spans="2:26" x14ac:dyDescent="0.25">
      <c r="B21" s="18"/>
      <c r="C21" s="23">
        <f t="shared" si="0"/>
        <v>0</v>
      </c>
      <c r="D21" s="20"/>
      <c r="E21" s="21"/>
      <c r="F21" s="24">
        <f t="shared" si="1"/>
        <v>0</v>
      </c>
      <c r="G21" s="33">
        <f>IF(F21&gt;40,INDEX('возрастной коэф'!$B$1:$B$41,MATCH(F21,'возрастной коэф'!$A:$A),1),1)</f>
        <v>1</v>
      </c>
      <c r="H21" s="24" t="str">
        <f t="shared" si="2"/>
        <v/>
      </c>
      <c r="I21" s="19"/>
      <c r="J21" s="19"/>
      <c r="K21" s="18"/>
      <c r="L21" s="41">
        <f>IF(K21&gt;0,INDEX('Мэлоун для женщин'!$A$1:$K$166,MATCH(INT(K21),'Мэлоун для женщин'!$A:$A),MATCH(ROUND(MOD(K21,1),1),'Мэлоун для женщин'!$A$1:$K$1)),0)</f>
        <v>0</v>
      </c>
      <c r="M21" s="44"/>
      <c r="N21" s="44"/>
      <c r="O21" s="44"/>
      <c r="P21" s="44"/>
      <c r="Q21" s="44"/>
      <c r="R21" s="44"/>
      <c r="S21" s="44"/>
      <c r="T21" s="44"/>
      <c r="U21" s="18"/>
      <c r="V21" s="18"/>
      <c r="W21" s="18"/>
      <c r="X21" s="18"/>
      <c r="Y21" s="23">
        <f t="shared" si="3"/>
        <v>0</v>
      </c>
      <c r="Z21" s="23">
        <f t="shared" si="4"/>
        <v>0</v>
      </c>
    </row>
    <row r="22" spans="2:26" x14ac:dyDescent="0.25">
      <c r="B22" s="18"/>
      <c r="C22" s="23">
        <f t="shared" si="0"/>
        <v>0</v>
      </c>
      <c r="D22" s="20"/>
      <c r="E22" s="21"/>
      <c r="F22" s="24">
        <f t="shared" si="1"/>
        <v>0</v>
      </c>
      <c r="G22" s="33">
        <f>IF(F22&gt;40,INDEX('возрастной коэф'!$B$1:$B$41,MATCH(F22,'возрастной коэф'!$A:$A),1),1)</f>
        <v>1</v>
      </c>
      <c r="H22" s="24" t="str">
        <f t="shared" si="2"/>
        <v/>
      </c>
      <c r="I22" s="19"/>
      <c r="J22" s="19"/>
      <c r="K22" s="18"/>
      <c r="L22" s="41">
        <f>IF(K22&gt;0,INDEX('Мэлоун для женщин'!$A$1:$K$166,MATCH(INT(K22),'Мэлоун для женщин'!$A:$A),MATCH(ROUND(MOD(K22,1),1),'Мэлоун для женщин'!$A$1:$K$1)),0)</f>
        <v>0</v>
      </c>
      <c r="M22" s="44"/>
      <c r="N22" s="44"/>
      <c r="O22" s="44"/>
      <c r="P22" s="44"/>
      <c r="Q22" s="44"/>
      <c r="R22" s="44"/>
      <c r="S22" s="44"/>
      <c r="T22" s="44"/>
      <c r="U22" s="18"/>
      <c r="V22" s="18"/>
      <c r="W22" s="18"/>
      <c r="X22" s="18"/>
      <c r="Y22" s="23">
        <f t="shared" si="3"/>
        <v>0</v>
      </c>
      <c r="Z22" s="23">
        <f t="shared" si="4"/>
        <v>0</v>
      </c>
    </row>
    <row r="23" spans="2:26" x14ac:dyDescent="0.25">
      <c r="B23" s="18"/>
      <c r="C23" s="23">
        <f t="shared" si="0"/>
        <v>0</v>
      </c>
      <c r="D23" s="20"/>
      <c r="E23" s="21"/>
      <c r="F23" s="24">
        <f t="shared" si="1"/>
        <v>0</v>
      </c>
      <c r="G23" s="33">
        <f>IF(F23&gt;40,INDEX('возрастной коэф'!$B$1:$B$41,MATCH(F23,'возрастной коэф'!$A:$A),1),1)</f>
        <v>1</v>
      </c>
      <c r="H23" s="24" t="str">
        <f t="shared" si="2"/>
        <v/>
      </c>
      <c r="I23" s="19"/>
      <c r="J23" s="19"/>
      <c r="K23" s="18"/>
      <c r="L23" s="41">
        <f>IF(K23&gt;0,INDEX('Мэлоун для женщин'!$A$1:$K$166,MATCH(INT(K23),'Мэлоун для женщин'!$A:$A),MATCH(ROUND(MOD(K23,1),1),'Мэлоун для женщин'!$A$1:$K$1)),0)</f>
        <v>0</v>
      </c>
      <c r="M23" s="44"/>
      <c r="N23" s="44"/>
      <c r="O23" s="44"/>
      <c r="P23" s="44"/>
      <c r="Q23" s="44"/>
      <c r="R23" s="44"/>
      <c r="S23" s="44"/>
      <c r="T23" s="44"/>
      <c r="U23" s="18"/>
      <c r="V23" s="44"/>
      <c r="W23" s="18"/>
      <c r="X23" s="18"/>
      <c r="Y23" s="23">
        <f t="shared" si="3"/>
        <v>0</v>
      </c>
      <c r="Z23" s="23">
        <f t="shared" si="4"/>
        <v>0</v>
      </c>
    </row>
    <row r="24" spans="2:26" x14ac:dyDescent="0.25">
      <c r="B24" s="18"/>
      <c r="C24" s="23">
        <f t="shared" si="0"/>
        <v>0</v>
      </c>
      <c r="D24" s="20"/>
      <c r="E24" s="21"/>
      <c r="F24" s="24">
        <f t="shared" si="1"/>
        <v>0</v>
      </c>
      <c r="G24" s="33">
        <f>IF(F24&gt;40,INDEX('возрастной коэф'!$B$1:$B$41,MATCH(F24,'возрастной коэф'!$A:$A),1),1)</f>
        <v>1</v>
      </c>
      <c r="H24" s="24" t="str">
        <f t="shared" si="2"/>
        <v/>
      </c>
      <c r="I24" s="19"/>
      <c r="J24" s="19"/>
      <c r="K24" s="18"/>
      <c r="L24" s="41">
        <f>IF(K24&gt;0,INDEX('Мэлоун для женщин'!$A$1:$K$166,MATCH(INT(K24),'Мэлоун для женщин'!$A:$A),MATCH(ROUND(MOD(K24,1),1),'Мэлоун для женщин'!$A$1:$K$1)),0)</f>
        <v>0</v>
      </c>
      <c r="M24" s="44"/>
      <c r="N24" s="44"/>
      <c r="O24" s="44"/>
      <c r="P24" s="44"/>
      <c r="Q24" s="44"/>
      <c r="R24" s="44"/>
      <c r="S24" s="44"/>
      <c r="T24" s="44"/>
      <c r="U24" s="18"/>
      <c r="V24" s="44"/>
      <c r="W24" s="18"/>
      <c r="X24" s="18"/>
      <c r="Y24" s="23">
        <f t="shared" si="3"/>
        <v>0</v>
      </c>
      <c r="Z24" s="23">
        <f t="shared" si="4"/>
        <v>0</v>
      </c>
    </row>
    <row r="25" spans="2:26" x14ac:dyDescent="0.25">
      <c r="B25" s="18"/>
      <c r="C25" s="23">
        <f t="shared" si="0"/>
        <v>0</v>
      </c>
      <c r="D25" s="20"/>
      <c r="E25" s="21"/>
      <c r="F25" s="24">
        <f t="shared" si="1"/>
        <v>0</v>
      </c>
      <c r="G25" s="33">
        <f>IF(F25&gt;40,INDEX('возрастной коэф'!$B$1:$B$41,MATCH(F25,'возрастной коэф'!$A:$A),1),1)</f>
        <v>1</v>
      </c>
      <c r="H25" s="24" t="str">
        <f t="shared" si="2"/>
        <v/>
      </c>
      <c r="I25" s="19"/>
      <c r="J25" s="19"/>
      <c r="K25" s="18"/>
      <c r="L25" s="41">
        <f>IF(K25&gt;0,INDEX('Мэлоун для женщин'!$A$1:$K$166,MATCH(INT(K25),'Мэлоун для женщин'!$A:$A),MATCH(ROUND(MOD(K25,1),1),'Мэлоун для женщин'!$A$1:$K$1)),0)</f>
        <v>0</v>
      </c>
      <c r="M25" s="45"/>
      <c r="N25" s="44"/>
      <c r="O25" s="44"/>
      <c r="P25" s="44"/>
      <c r="Q25" s="44"/>
      <c r="R25" s="44"/>
      <c r="S25" s="44"/>
      <c r="T25" s="44"/>
      <c r="U25" s="18"/>
      <c r="V25" s="18"/>
      <c r="W25" s="18"/>
      <c r="X25" s="18"/>
      <c r="Y25" s="23">
        <f t="shared" si="3"/>
        <v>0</v>
      </c>
      <c r="Z25" s="23">
        <f t="shared" si="4"/>
        <v>0</v>
      </c>
    </row>
    <row r="26" spans="2:26" x14ac:dyDescent="0.25">
      <c r="B26" s="18"/>
      <c r="C26" s="23">
        <f t="shared" si="0"/>
        <v>0</v>
      </c>
      <c r="D26" s="20"/>
      <c r="E26" s="21"/>
      <c r="F26" s="24">
        <f t="shared" si="1"/>
        <v>0</v>
      </c>
      <c r="G26" s="33">
        <f>IF(F26&gt;40,INDEX('возрастной коэф'!$B$1:$B$41,MATCH(F26,'возрастной коэф'!$A:$A),1),1)</f>
        <v>1</v>
      </c>
      <c r="H26" s="24" t="str">
        <f t="shared" si="2"/>
        <v/>
      </c>
      <c r="I26" s="19"/>
      <c r="J26" s="19"/>
      <c r="K26" s="18"/>
      <c r="L26" s="41">
        <f>IF(K26&gt;0,INDEX('Мэлоун для женщин'!$A$1:$K$166,MATCH(INT(K26),'Мэлоун для женщин'!$A:$A),MATCH(ROUND(MOD(K26,1),1),'Мэлоун для женщин'!$A$1:$K$1)),0)</f>
        <v>0</v>
      </c>
      <c r="M26" s="44"/>
      <c r="N26" s="44"/>
      <c r="O26" s="44"/>
      <c r="P26" s="44"/>
      <c r="Q26" s="44"/>
      <c r="R26" s="44"/>
      <c r="S26" s="44"/>
      <c r="T26" s="44"/>
      <c r="U26" s="18"/>
      <c r="V26" s="18"/>
      <c r="W26" s="18"/>
      <c r="X26" s="18"/>
      <c r="Y26" s="23">
        <f t="shared" si="3"/>
        <v>0</v>
      </c>
      <c r="Z26" s="23">
        <f t="shared" si="4"/>
        <v>0</v>
      </c>
    </row>
    <row r="27" spans="2:26" x14ac:dyDescent="0.25">
      <c r="B27" s="18"/>
      <c r="C27" s="23">
        <f t="shared" si="0"/>
        <v>0</v>
      </c>
      <c r="D27" s="20"/>
      <c r="E27" s="21"/>
      <c r="F27" s="24">
        <f t="shared" si="1"/>
        <v>0</v>
      </c>
      <c r="G27" s="33">
        <f>IF(F27&gt;40,INDEX('возрастной коэф'!$B$1:$B$41,MATCH(F27,'возрастной коэф'!$A:$A),1),1)</f>
        <v>1</v>
      </c>
      <c r="H27" s="24" t="str">
        <f t="shared" si="2"/>
        <v/>
      </c>
      <c r="I27" s="19"/>
      <c r="J27" s="19"/>
      <c r="K27" s="18"/>
      <c r="L27" s="41">
        <f>IF(K27&gt;0,INDEX('Мэлоун для женщин'!$A$1:$K$166,MATCH(INT(K27),'Мэлоун для женщин'!$A:$A),MATCH(ROUND(MOD(K27,1),1),'Мэлоун для женщин'!$A$1:$K$1)),0)</f>
        <v>0</v>
      </c>
      <c r="M27" s="44"/>
      <c r="N27" s="45"/>
      <c r="O27" s="45"/>
      <c r="P27" s="44"/>
      <c r="Q27" s="44"/>
      <c r="R27" s="44"/>
      <c r="S27" s="44"/>
      <c r="T27" s="44"/>
      <c r="U27" s="18"/>
      <c r="V27" s="18"/>
      <c r="W27" s="18"/>
      <c r="X27" s="18"/>
      <c r="Y27" s="23">
        <f t="shared" si="3"/>
        <v>0</v>
      </c>
      <c r="Z27" s="23">
        <f t="shared" si="4"/>
        <v>0</v>
      </c>
    </row>
    <row r="28" spans="2:26" x14ac:dyDescent="0.25">
      <c r="B28" s="18"/>
      <c r="C28" s="23">
        <f t="shared" si="0"/>
        <v>0</v>
      </c>
      <c r="D28" s="20"/>
      <c r="E28" s="21"/>
      <c r="F28" s="24">
        <f t="shared" si="1"/>
        <v>0</v>
      </c>
      <c r="G28" s="33">
        <f>IF(F28&gt;40,INDEX('возрастной коэф'!$B$1:$B$41,MATCH(F28,'возрастной коэф'!$A:$A),1),1)</f>
        <v>1</v>
      </c>
      <c r="H28" s="24" t="str">
        <f t="shared" si="2"/>
        <v/>
      </c>
      <c r="I28" s="19"/>
      <c r="J28" s="19"/>
      <c r="K28" s="18"/>
      <c r="L28" s="41">
        <f>IF(K28&gt;0,INDEX('Мэлоун для женщин'!$A$1:$K$166,MATCH(INT(K28),'Мэлоун для женщин'!$A:$A),MATCH(ROUND(MOD(K28,1),1),'Мэлоун для женщин'!$A$1:$K$1)),0)</f>
        <v>0</v>
      </c>
      <c r="M28" s="45"/>
      <c r="N28" s="44"/>
      <c r="O28" s="44"/>
      <c r="P28" s="44"/>
      <c r="Q28" s="44"/>
      <c r="R28" s="44"/>
      <c r="S28" s="44"/>
      <c r="T28" s="44"/>
      <c r="U28" s="18"/>
      <c r="V28" s="18"/>
      <c r="W28" s="18"/>
      <c r="X28" s="18"/>
      <c r="Y28" s="23">
        <f t="shared" si="3"/>
        <v>0</v>
      </c>
      <c r="Z28" s="23">
        <f t="shared" si="4"/>
        <v>0</v>
      </c>
    </row>
    <row r="29" spans="2:26" x14ac:dyDescent="0.25">
      <c r="B29" s="18"/>
      <c r="C29" s="23">
        <f t="shared" si="0"/>
        <v>0</v>
      </c>
      <c r="D29" s="20"/>
      <c r="E29" s="21"/>
      <c r="F29" s="24">
        <f t="shared" si="1"/>
        <v>0</v>
      </c>
      <c r="G29" s="33">
        <f>IF(F29&gt;40,INDEX('возрастной коэф'!$B$1:$B$41,MATCH(F29,'возрастной коэф'!$A:$A),1),1)</f>
        <v>1</v>
      </c>
      <c r="H29" s="24" t="str">
        <f t="shared" si="2"/>
        <v/>
      </c>
      <c r="I29" s="19"/>
      <c r="J29" s="19"/>
      <c r="K29" s="18"/>
      <c r="L29" s="41">
        <f>IF(K29&gt;0,INDEX('Мэлоун для женщин'!$A$1:$K$166,MATCH(INT(K29),'Мэлоун для женщин'!$A:$A),MATCH(ROUND(MOD(K29,1),1),'Мэлоун для женщин'!$A$1:$K$1)),0)</f>
        <v>0</v>
      </c>
      <c r="M29" s="44"/>
      <c r="N29" s="44"/>
      <c r="O29" s="44"/>
      <c r="P29" s="44"/>
      <c r="Q29" s="44"/>
      <c r="R29" s="44"/>
      <c r="S29" s="44"/>
      <c r="T29" s="44"/>
      <c r="U29" s="18"/>
      <c r="V29" s="44"/>
      <c r="W29" s="44"/>
      <c r="X29" s="18"/>
      <c r="Y29" s="23">
        <f t="shared" si="3"/>
        <v>0</v>
      </c>
      <c r="Z29" s="23">
        <f t="shared" si="4"/>
        <v>0</v>
      </c>
    </row>
    <row r="30" spans="2:26" x14ac:dyDescent="0.25">
      <c r="B30" s="18"/>
      <c r="C30" s="23">
        <f t="shared" si="0"/>
        <v>0</v>
      </c>
      <c r="D30" s="20"/>
      <c r="E30" s="21"/>
      <c r="F30" s="24">
        <f t="shared" si="1"/>
        <v>0</v>
      </c>
      <c r="G30" s="33">
        <f>IF(F30&gt;40,INDEX('возрастной коэф'!$B$1:$B$41,MATCH(F30,'возрастной коэф'!$A:$A),1),1)</f>
        <v>1</v>
      </c>
      <c r="H30" s="24" t="str">
        <f t="shared" si="2"/>
        <v/>
      </c>
      <c r="I30" s="19"/>
      <c r="J30" s="19"/>
      <c r="K30" s="18"/>
      <c r="L30" s="41">
        <f>IF(K30&gt;0,INDEX('Мэлоун для женщин'!$A$1:$K$166,MATCH(INT(K30),'Мэлоун для женщин'!$A:$A),MATCH(ROUND(MOD(K30,1),1),'Мэлоун для женщин'!$A$1:$K$1)),0)</f>
        <v>0</v>
      </c>
      <c r="M30" s="44"/>
      <c r="N30" s="45"/>
      <c r="O30" s="44"/>
      <c r="P30" s="44"/>
      <c r="Q30" s="44"/>
      <c r="R30" s="44"/>
      <c r="S30" s="44"/>
      <c r="T30" s="44"/>
      <c r="U30" s="18"/>
      <c r="V30" s="18"/>
      <c r="W30" s="18"/>
      <c r="X30" s="18"/>
      <c r="Y30" s="23">
        <f t="shared" si="3"/>
        <v>0</v>
      </c>
      <c r="Z30" s="23">
        <f t="shared" si="4"/>
        <v>0</v>
      </c>
    </row>
    <row r="31" spans="2:26" x14ac:dyDescent="0.25">
      <c r="B31" s="18"/>
      <c r="C31" s="23">
        <f t="shared" si="0"/>
        <v>0</v>
      </c>
      <c r="D31" s="20"/>
      <c r="E31" s="21"/>
      <c r="F31" s="24">
        <f t="shared" si="1"/>
        <v>0</v>
      </c>
      <c r="G31" s="33">
        <f>IF(F31&gt;40,INDEX('возрастной коэф'!$B$1:$B$41,MATCH(F31,'возрастной коэф'!$A:$A),1),1)</f>
        <v>1</v>
      </c>
      <c r="H31" s="24" t="str">
        <f t="shared" si="2"/>
        <v/>
      </c>
      <c r="I31" s="19"/>
      <c r="J31" s="19"/>
      <c r="K31" s="18"/>
      <c r="L31" s="41">
        <f>IF(K31&gt;0,INDEX('Мэлоун для женщин'!$A$1:$K$166,MATCH(INT(K31),'Мэлоун для женщин'!$A:$A),MATCH(ROUND(MOD(K31,1),1),'Мэлоун для женщин'!$A$1:$K$1)),0)</f>
        <v>0</v>
      </c>
      <c r="M31" s="44"/>
      <c r="N31" s="44"/>
      <c r="O31" s="44"/>
      <c r="P31" s="44"/>
      <c r="Q31" s="44"/>
      <c r="R31" s="44"/>
      <c r="S31" s="44"/>
      <c r="T31" s="44"/>
      <c r="U31" s="18"/>
      <c r="V31" s="18"/>
      <c r="W31" s="18"/>
      <c r="X31" s="18"/>
      <c r="Y31" s="23">
        <f t="shared" si="3"/>
        <v>0</v>
      </c>
      <c r="Z31" s="23">
        <f t="shared" si="4"/>
        <v>0</v>
      </c>
    </row>
    <row r="32" spans="2:26" x14ac:dyDescent="0.25">
      <c r="B32" s="18"/>
      <c r="C32" s="23">
        <f t="shared" si="0"/>
        <v>0</v>
      </c>
      <c r="D32" s="20"/>
      <c r="E32" s="21"/>
      <c r="F32" s="24">
        <f t="shared" si="1"/>
        <v>0</v>
      </c>
      <c r="G32" s="33">
        <f>IF(F32&gt;40,INDEX('возрастной коэф'!$B$1:$B$41,MATCH(F32,'возрастной коэф'!$A:$A),1),1)</f>
        <v>1</v>
      </c>
      <c r="H32" s="24" t="str">
        <f t="shared" si="2"/>
        <v/>
      </c>
      <c r="I32" s="19"/>
      <c r="J32" s="19"/>
      <c r="K32" s="18"/>
      <c r="L32" s="41">
        <f>IF(K32&gt;0,INDEX('Мэлоун для женщин'!$A$1:$K$166,MATCH(INT(K32),'Мэлоун для женщин'!$A:$A),MATCH(ROUND(MOD(K32,1),1),'Мэлоун для женщин'!$A$1:$K$1)),0)</f>
        <v>0</v>
      </c>
      <c r="M32" s="44"/>
      <c r="N32" s="45"/>
      <c r="O32" s="45"/>
      <c r="P32" s="44"/>
      <c r="Q32" s="44"/>
      <c r="R32" s="44"/>
      <c r="S32" s="44"/>
      <c r="T32" s="44"/>
      <c r="U32" s="18"/>
      <c r="V32" s="18"/>
      <c r="W32" s="18"/>
      <c r="X32" s="18"/>
      <c r="Y32" s="23">
        <f t="shared" si="3"/>
        <v>0</v>
      </c>
      <c r="Z32" s="23">
        <f t="shared" si="4"/>
        <v>0</v>
      </c>
    </row>
    <row r="33" spans="2:26" x14ac:dyDescent="0.25">
      <c r="B33" s="18"/>
      <c r="C33" s="23">
        <f t="shared" si="0"/>
        <v>0</v>
      </c>
      <c r="D33" s="20"/>
      <c r="E33" s="21"/>
      <c r="F33" s="24">
        <f t="shared" si="1"/>
        <v>0</v>
      </c>
      <c r="G33" s="33">
        <f>IF(F33&gt;40,INDEX('возрастной коэф'!$B$1:$B$41,MATCH(F33,'возрастной коэф'!$A:$A),1),1)</f>
        <v>1</v>
      </c>
      <c r="H33" s="24" t="str">
        <f t="shared" si="2"/>
        <v/>
      </c>
      <c r="I33" s="19"/>
      <c r="J33" s="19"/>
      <c r="K33" s="18"/>
      <c r="L33" s="41">
        <f>IF(K33&gt;0,INDEX('Мэлоун для женщин'!$A$1:$K$166,MATCH(INT(K33),'Мэлоун для женщин'!$A:$A),MATCH(ROUND(MOD(K33,1),1),'Мэлоун для женщин'!$A$1:$K$1)),0)</f>
        <v>0</v>
      </c>
      <c r="M33" s="44"/>
      <c r="N33" s="44"/>
      <c r="O33" s="44"/>
      <c r="P33" s="44"/>
      <c r="Q33" s="44"/>
      <c r="R33" s="44"/>
      <c r="S33" s="44"/>
      <c r="T33" s="44"/>
      <c r="U33" s="18"/>
      <c r="V33" s="18"/>
      <c r="W33" s="18"/>
      <c r="X33" s="18"/>
      <c r="Y33" s="23">
        <f t="shared" si="3"/>
        <v>0</v>
      </c>
      <c r="Z33" s="23">
        <f t="shared" si="4"/>
        <v>0</v>
      </c>
    </row>
    <row r="34" spans="2:26" x14ac:dyDescent="0.25">
      <c r="B34" s="18"/>
      <c r="C34" s="23">
        <f t="shared" si="0"/>
        <v>0</v>
      </c>
      <c r="D34" s="20"/>
      <c r="E34" s="21"/>
      <c r="F34" s="24">
        <f t="shared" si="1"/>
        <v>0</v>
      </c>
      <c r="G34" s="33">
        <f>IF(F34&gt;40,INDEX('возрастной коэф'!$B$1:$B$41,MATCH(F34,'возрастной коэф'!$A:$A),1),1)</f>
        <v>1</v>
      </c>
      <c r="H34" s="24" t="str">
        <f t="shared" si="2"/>
        <v/>
      </c>
      <c r="I34" s="19"/>
      <c r="J34" s="19"/>
      <c r="K34" s="18"/>
      <c r="L34" s="41">
        <f>IF(K34&gt;0,INDEX('Мэлоун для женщин'!$A$1:$K$166,MATCH(INT(K34),'Мэлоун для женщин'!$A:$A),MATCH(ROUND(MOD(K34,1),1),'Мэлоун для женщин'!$A$1:$K$1)),0)</f>
        <v>0</v>
      </c>
      <c r="M34" s="45"/>
      <c r="N34" s="44"/>
      <c r="O34" s="44"/>
      <c r="P34" s="44"/>
      <c r="Q34" s="44"/>
      <c r="R34" s="44"/>
      <c r="S34" s="44"/>
      <c r="T34" s="44"/>
      <c r="U34" s="18"/>
      <c r="V34" s="18"/>
      <c r="W34" s="18"/>
      <c r="X34" s="18"/>
      <c r="Y34" s="23">
        <f t="shared" si="3"/>
        <v>0</v>
      </c>
      <c r="Z34" s="23">
        <f t="shared" si="4"/>
        <v>0</v>
      </c>
    </row>
    <row r="35" spans="2:26" x14ac:dyDescent="0.25">
      <c r="B35" s="18"/>
      <c r="C35" s="23">
        <f t="shared" si="0"/>
        <v>0</v>
      </c>
      <c r="D35" s="20"/>
      <c r="E35" s="21"/>
      <c r="F35" s="24">
        <f t="shared" si="1"/>
        <v>0</v>
      </c>
      <c r="G35" s="33">
        <f>IF(F35&gt;40,INDEX('возрастной коэф'!$B$1:$B$41,MATCH(F35,'возрастной коэф'!$A:$A),1),1)</f>
        <v>1</v>
      </c>
      <c r="H35" s="24" t="str">
        <f t="shared" ref="H35:H40" si="5">IF(F35=0,"",IF(F35&lt;=15,"Юноши 14-15",IF(F35&lt;=17,"Юноши 16-17",IF(F35&lt;=19,"Юноши 18-19",IF(F35&lt;=23,"Юниоры",IF(F35&lt;=39,"open",IF(F35&lt;=44,"Ветераны 40-44",IF(F35&lt;=49,"Ветераны 44-49",IF(F35&lt;=54,"Ветераны 50-54",IF(F35&lt;=49,"Ветераны 55-59",IF(F35&lt;=64,"Ветераны 60-64",IF(F35&lt;=69,"Ветераны 65-69",IF(F35&lt;=74,"Ветераны 70-74",IF(F35&lt;=79,"Ветераны 75-79","+80"))))))))))))))</f>
        <v/>
      </c>
      <c r="I35" s="19"/>
      <c r="J35" s="19"/>
      <c r="K35" s="18"/>
      <c r="L35" s="41">
        <f>IF(K35&gt;0,INDEX('Мэлоун для женщин'!$A$1:$K$166,MATCH(INT(K35),'Мэлоун для женщин'!$A:$A),MATCH(ROUND(MOD(K35,1),1),'Мэлоун для женщин'!$A$1:$K$1)),0)</f>
        <v>0</v>
      </c>
      <c r="M35" s="44"/>
      <c r="N35" s="44"/>
      <c r="O35" s="44"/>
      <c r="P35" s="44"/>
      <c r="Q35" s="44"/>
      <c r="R35" s="44"/>
      <c r="S35" s="44"/>
      <c r="T35" s="44"/>
      <c r="U35" s="18"/>
      <c r="V35" s="18"/>
      <c r="W35" s="18"/>
      <c r="X35" s="18"/>
      <c r="Y35" s="23">
        <f t="shared" si="3"/>
        <v>0</v>
      </c>
      <c r="Z35" s="23">
        <f t="shared" si="4"/>
        <v>0</v>
      </c>
    </row>
    <row r="36" spans="2:26" x14ac:dyDescent="0.25">
      <c r="B36" s="18"/>
      <c r="C36" s="23">
        <f t="shared" si="0"/>
        <v>0</v>
      </c>
      <c r="D36" s="20"/>
      <c r="E36" s="21"/>
      <c r="F36" s="24">
        <f t="shared" si="1"/>
        <v>0</v>
      </c>
      <c r="G36" s="33">
        <f>IF(F36&gt;40,INDEX('возрастной коэф'!$B$1:$B$41,MATCH(F36,'возрастной коэф'!$A:$A),1),1)</f>
        <v>1</v>
      </c>
      <c r="H36" s="24" t="str">
        <f t="shared" si="5"/>
        <v/>
      </c>
      <c r="I36" s="19"/>
      <c r="J36" s="19"/>
      <c r="K36" s="18"/>
      <c r="L36" s="41">
        <f>IF(K36&gt;0,INDEX('Мэлоун для женщин'!$A$1:$K$166,MATCH(INT(K36),'Мэлоун для женщин'!$A:$A),MATCH(ROUND(MOD(K36,1),1),'Мэлоун для женщин'!$A$1:$K$1)),0)</f>
        <v>0</v>
      </c>
      <c r="M36" s="44"/>
      <c r="N36" s="44"/>
      <c r="O36" s="44"/>
      <c r="P36" s="44"/>
      <c r="Q36" s="44"/>
      <c r="R36" s="51"/>
      <c r="S36" s="44"/>
      <c r="T36" s="44"/>
      <c r="U36" s="18"/>
      <c r="V36" s="18"/>
      <c r="W36" s="18"/>
      <c r="X36" s="18"/>
      <c r="Y36" s="23">
        <f t="shared" si="3"/>
        <v>0</v>
      </c>
      <c r="Z36" s="23">
        <f t="shared" si="4"/>
        <v>0</v>
      </c>
    </row>
    <row r="37" spans="2:26" x14ac:dyDescent="0.25">
      <c r="B37" s="18"/>
      <c r="C37" s="23">
        <f t="shared" si="0"/>
        <v>0</v>
      </c>
      <c r="D37" s="20"/>
      <c r="E37" s="21"/>
      <c r="F37" s="24">
        <f t="shared" si="1"/>
        <v>0</v>
      </c>
      <c r="G37" s="33">
        <f>IF(F37&gt;40,INDEX('возрастной коэф'!$B$1:$B$41,MATCH(F37,'возрастной коэф'!$A:$A),1),1)</f>
        <v>1</v>
      </c>
      <c r="H37" s="24" t="str">
        <f t="shared" si="5"/>
        <v/>
      </c>
      <c r="I37" s="19"/>
      <c r="J37" s="19"/>
      <c r="K37" s="18"/>
      <c r="L37" s="41">
        <f>IF(K37&gt;0,INDEX('Мэлоун для женщин'!$A$1:$K$166,MATCH(INT(K37),'Мэлоун для женщин'!$A:$A),MATCH(ROUND(MOD(K37,1),1),'Мэлоун для женщин'!$A$1:$K$1)),0)</f>
        <v>0</v>
      </c>
      <c r="M37" s="44"/>
      <c r="N37" s="44"/>
      <c r="O37" s="44"/>
      <c r="P37" s="44"/>
      <c r="Q37" s="44"/>
      <c r="R37" s="44"/>
      <c r="S37" s="44"/>
      <c r="T37" s="44"/>
      <c r="U37" s="18"/>
      <c r="V37" s="18"/>
      <c r="W37" s="18"/>
      <c r="X37" s="18"/>
      <c r="Y37" s="23">
        <f t="shared" si="3"/>
        <v>0</v>
      </c>
      <c r="Z37" s="23">
        <f t="shared" si="4"/>
        <v>0</v>
      </c>
    </row>
    <row r="38" spans="2:26" x14ac:dyDescent="0.25">
      <c r="B38" s="18"/>
      <c r="C38" s="23">
        <f t="shared" si="0"/>
        <v>0</v>
      </c>
      <c r="D38" s="20"/>
      <c r="E38" s="21"/>
      <c r="F38" s="24">
        <f t="shared" si="1"/>
        <v>0</v>
      </c>
      <c r="G38" s="33">
        <f>IF(F38&gt;40,INDEX('возрастной коэф'!$B$1:$B$41,MATCH(F38,'возрастной коэф'!$A:$A),1),1)</f>
        <v>1</v>
      </c>
      <c r="H38" s="24" t="str">
        <f t="shared" si="5"/>
        <v/>
      </c>
      <c r="I38" s="19"/>
      <c r="J38" s="19"/>
      <c r="K38" s="18"/>
      <c r="L38" s="41">
        <f>IF(K38&gt;0,INDEX('Мэлоун для женщин'!$A$1:$K$166,MATCH(INT(K38),'Мэлоун для женщин'!$A:$A),MATCH(ROUND(MOD(K38,1),1),'Мэлоун для женщин'!$A$1:$K$1)),0)</f>
        <v>0</v>
      </c>
      <c r="M38" s="44"/>
      <c r="N38" s="44"/>
      <c r="O38" s="44"/>
      <c r="P38" s="44"/>
      <c r="Q38" s="44"/>
      <c r="R38" s="44"/>
      <c r="S38" s="44"/>
      <c r="T38" s="44"/>
      <c r="U38" s="18"/>
      <c r="V38" s="18"/>
      <c r="W38" s="18"/>
      <c r="X38" s="18"/>
      <c r="Y38" s="23">
        <f t="shared" si="3"/>
        <v>0</v>
      </c>
      <c r="Z38" s="23">
        <f t="shared" si="4"/>
        <v>0</v>
      </c>
    </row>
    <row r="39" spans="2:26" x14ac:dyDescent="0.25">
      <c r="B39" s="18"/>
      <c r="C39" s="23">
        <f t="shared" si="0"/>
        <v>0</v>
      </c>
      <c r="D39" s="20"/>
      <c r="E39" s="21"/>
      <c r="F39" s="24">
        <f t="shared" si="1"/>
        <v>0</v>
      </c>
      <c r="G39" s="33">
        <f>IF(F39&gt;40,INDEX('возрастной коэф'!$B$1:$B$41,MATCH(F39,'возрастной коэф'!$A:$A),1),1)</f>
        <v>1</v>
      </c>
      <c r="H39" s="24" t="str">
        <f t="shared" si="5"/>
        <v/>
      </c>
      <c r="I39" s="19"/>
      <c r="J39" s="19"/>
      <c r="K39" s="18"/>
      <c r="L39" s="41">
        <f>IF(K39&gt;0,INDEX('Мэлоун для женщин'!$A$1:$K$166,MATCH(INT(K39),'Мэлоун для женщин'!$A:$A),MATCH(ROUND(MOD(K39,1),1),'Мэлоун для женщин'!$A$1:$K$1)),0)</f>
        <v>0</v>
      </c>
      <c r="M39" s="44"/>
      <c r="N39" s="44"/>
      <c r="O39" s="44"/>
      <c r="P39" s="44"/>
      <c r="Q39" s="44"/>
      <c r="R39" s="44"/>
      <c r="S39" s="44"/>
      <c r="T39" s="44"/>
      <c r="U39" s="18"/>
      <c r="V39" s="18"/>
      <c r="W39" s="18"/>
      <c r="X39" s="18"/>
      <c r="Y39" s="23">
        <f t="shared" si="3"/>
        <v>0</v>
      </c>
      <c r="Z39" s="23">
        <f t="shared" si="4"/>
        <v>0</v>
      </c>
    </row>
    <row r="40" spans="2:26" x14ac:dyDescent="0.25">
      <c r="B40" s="18"/>
      <c r="C40" s="23">
        <f t="shared" si="0"/>
        <v>0</v>
      </c>
      <c r="D40" s="20"/>
      <c r="E40" s="21"/>
      <c r="F40" s="24">
        <f t="shared" si="1"/>
        <v>0</v>
      </c>
      <c r="G40" s="33">
        <f>IF(F40&gt;40,INDEX('возрастной коэф'!$B$1:$B$41,MATCH(F40,'возрастной коэф'!$A:$A),1),1)</f>
        <v>1</v>
      </c>
      <c r="H40" s="24" t="str">
        <f t="shared" si="5"/>
        <v/>
      </c>
      <c r="I40" s="19"/>
      <c r="J40" s="19"/>
      <c r="K40" s="18"/>
      <c r="L40" s="41">
        <f>IF(K40&gt;0,INDEX('Мэлоун для женщин'!$A$1:$K$166,MATCH(INT(K40),'Мэлоун для женщин'!$A:$A),MATCH(ROUND(MOD(K40,1),1),'Мэлоун для женщин'!$A$1:$K$1)),0)</f>
        <v>0</v>
      </c>
      <c r="M40" s="44"/>
      <c r="N40" s="44"/>
      <c r="O40" s="44"/>
      <c r="P40" s="44"/>
      <c r="Q40" s="44"/>
      <c r="R40" s="44"/>
      <c r="S40" s="44"/>
      <c r="T40" s="44"/>
      <c r="U40" s="18"/>
      <c r="V40" s="18"/>
      <c r="W40" s="18"/>
      <c r="X40" s="18"/>
      <c r="Y40" s="23">
        <f t="shared" si="3"/>
        <v>0</v>
      </c>
      <c r="Z40" s="23">
        <f t="shared" si="4"/>
        <v>0</v>
      </c>
    </row>
    <row r="41" spans="2:26" x14ac:dyDescent="0.25">
      <c r="B41" s="18"/>
      <c r="C41" s="23">
        <f t="shared" si="0"/>
        <v>0</v>
      </c>
      <c r="D41" s="20"/>
      <c r="E41" s="21"/>
      <c r="F41" s="24">
        <f t="shared" si="1"/>
        <v>0</v>
      </c>
      <c r="G41" s="33">
        <f>IF(F41&gt;40,INDEX('возрастной коэф'!$B$1:$B$41,MATCH(F41,'возрастной коэф'!$A:$A),1),1)</f>
        <v>1</v>
      </c>
      <c r="H41" s="24" t="str">
        <f>IF(F41=0,"",IF(F41&lt;=15,"Юноши 14-15",IF(F41&lt;=17,"Юноши 16-17",IF(F41&lt;=19,"Юноши 18-19",IF(F41&lt;=23,"Юниоры",IF(F41&lt;=39,"open",IF(F41&lt;=44,"Ветераны 40-44",IF(F41&lt;=49,"Ветераны 44-49",IF(F41&lt;=54,"Ветераны 50-54",IF(F41&lt;=49,"Ветераны 55-59",IF(F41&lt;=64,"Ветераны 60-64",IF(F41&lt;=69,"Ветераны 65-69",IF(F41&lt;=74,"Ветераны 70-74",IF(F41&lt;=79,"Ветераны 75-79","+80"))))))))))))))</f>
        <v/>
      </c>
      <c r="I41" s="19"/>
      <c r="J41" s="19"/>
      <c r="K41" s="18"/>
      <c r="L41" s="41">
        <f>IF(K41&gt;0,INDEX('Мэлоун для женщин'!$A$1:$K$166,MATCH(INT(K41),'Мэлоун для женщин'!$A:$A),MATCH(ROUND(MOD(K41,1),1),'Мэлоун для женщин'!$A$1:$K$1)),0)</f>
        <v>0</v>
      </c>
      <c r="M41" s="44"/>
      <c r="N41" s="44"/>
      <c r="O41" s="44"/>
      <c r="P41" s="44"/>
      <c r="Q41" s="44"/>
      <c r="R41" s="44"/>
      <c r="S41" s="44"/>
      <c r="T41" s="44"/>
      <c r="U41" s="18"/>
      <c r="V41" s="18"/>
      <c r="W41" s="18"/>
      <c r="X41" s="18"/>
      <c r="Y41" s="23">
        <f t="shared" si="3"/>
        <v>0</v>
      </c>
      <c r="Z41" s="23">
        <f t="shared" si="4"/>
        <v>0</v>
      </c>
    </row>
    <row r="42" spans="2:26" x14ac:dyDescent="0.25">
      <c r="B42" s="18"/>
      <c r="C42" s="23">
        <f t="shared" ref="C42:C63" si="6">IF(K42=0,0,IF(K42&lt;=44,44,IF(K42&lt;=48,48,IF(K42&lt;=52,52,IF(K42&lt;=56,56,IF(K42&lt;=60,60,IF(K42&lt;=67.5,67.5,IF(K42&lt;=75,75,IF(K42&lt;=82.5,82.5,IF(K42&lt;=90,90,"+90"))))))))))</f>
        <v>0</v>
      </c>
      <c r="D42" s="20"/>
      <c r="E42" s="21"/>
      <c r="F42" s="24">
        <f t="shared" ref="F42:F63" si="7">IF(E42&gt;0,IF(DATE(2016,MONTH(E42),DAY(E42))&lt;=DATE(2016,3,5),2016-YEAR(E42),2016-YEAR(E42)-1),0)</f>
        <v>0</v>
      </c>
      <c r="G42" s="33">
        <f>IF(F42&gt;40,INDEX('возрастной коэф'!$B$1:$B$41,MATCH(F42,'возрастной коэф'!$A:$A),1),1)</f>
        <v>1</v>
      </c>
      <c r="H42" s="24" t="str">
        <f t="shared" ref="H42:H63" si="8">IF(F42=0,"",IF(F42&lt;=15,"Юноши 14-15",IF(F42&lt;=17,"Юноши 16-17",IF(F42&lt;=19,"Юноши 18-19",IF(F42&lt;=23,"Юниоры",IF(F42&lt;=39,"open",IF(F42&lt;=44,"Ветераны 40-44",IF(F42&lt;=49,"Ветераны 44-49",IF(F42&lt;=54,"Ветераны 50-54",IF(F42&lt;=49,"Ветераны 55-59",IF(F42&lt;=64,"Ветераны 60-64",IF(F42&lt;=69,"Ветераны 65-69",IF(F42&lt;=74,"Ветераны 70-74",IF(F42&lt;=79,"Ветераны 75-79","+80"))))))))))))))</f>
        <v/>
      </c>
      <c r="I42" s="19"/>
      <c r="J42" s="19"/>
      <c r="K42" s="18"/>
      <c r="L42" s="41">
        <f>IF(K42&gt;0,INDEX('Мэлоун для женщин'!$A$1:$K$166,MATCH(INT(K42),'Мэлоун для женщин'!$A:$A),MATCH(ROUND(MOD(K42,1),1),'Мэлоун для женщин'!$A$1:$K$1)),0)</f>
        <v>0</v>
      </c>
      <c r="M42" s="44"/>
      <c r="N42" s="44"/>
      <c r="O42" s="44"/>
      <c r="P42" s="44"/>
      <c r="Q42" s="44"/>
      <c r="R42" s="44"/>
      <c r="S42" s="44"/>
      <c r="T42" s="44"/>
      <c r="U42" s="18"/>
      <c r="V42" s="18"/>
      <c r="W42" s="18"/>
      <c r="X42" s="18"/>
      <c r="Y42" s="23">
        <f t="shared" ref="Y42:Y63" si="9">MAX(M42:O42)+MAX(Q42:S42)+MAX(U42:W42)</f>
        <v>0</v>
      </c>
      <c r="Z42" s="23">
        <f t="shared" ref="Z42:Z62" si="10">Y42*L42*G42</f>
        <v>0</v>
      </c>
    </row>
    <row r="43" spans="2:26" x14ac:dyDescent="0.25">
      <c r="B43" s="18"/>
      <c r="C43" s="23">
        <f t="shared" si="6"/>
        <v>0</v>
      </c>
      <c r="D43" s="20"/>
      <c r="E43" s="21"/>
      <c r="F43" s="24">
        <f t="shared" si="7"/>
        <v>0</v>
      </c>
      <c r="G43" s="33">
        <f>IF(F43&gt;40,INDEX('возрастной коэф'!$B$1:$B$41,MATCH(F43,'возрастной коэф'!$A:$A),1),1)</f>
        <v>1</v>
      </c>
      <c r="H43" s="24" t="str">
        <f t="shared" si="8"/>
        <v/>
      </c>
      <c r="I43" s="19"/>
      <c r="J43" s="19"/>
      <c r="K43" s="18"/>
      <c r="L43" s="41">
        <f>IF(K43&gt;0,INDEX('Мэлоун для женщин'!$A$1:$K$166,MATCH(INT(K43),'Мэлоун для женщин'!$A:$A),MATCH(ROUND(MOD(K43,1),1),'Мэлоун для женщин'!$A$1:$K$1)),0)</f>
        <v>0</v>
      </c>
      <c r="M43" s="44"/>
      <c r="N43" s="44"/>
      <c r="O43" s="44"/>
      <c r="P43" s="44"/>
      <c r="Q43" s="44"/>
      <c r="R43" s="44"/>
      <c r="S43" s="44"/>
      <c r="T43" s="44"/>
      <c r="U43" s="18"/>
      <c r="V43" s="18"/>
      <c r="W43" s="18"/>
      <c r="X43" s="18"/>
      <c r="Y43" s="23">
        <f t="shared" si="9"/>
        <v>0</v>
      </c>
      <c r="Z43" s="23">
        <f t="shared" si="10"/>
        <v>0</v>
      </c>
    </row>
    <row r="44" spans="2:26" x14ac:dyDescent="0.25">
      <c r="B44" s="18"/>
      <c r="C44" s="23">
        <f t="shared" si="6"/>
        <v>0</v>
      </c>
      <c r="D44" s="20"/>
      <c r="E44" s="21"/>
      <c r="F44" s="24">
        <f t="shared" si="7"/>
        <v>0</v>
      </c>
      <c r="G44" s="33">
        <f>IF(F44&gt;40,INDEX('возрастной коэф'!$B$1:$B$41,MATCH(F44,'возрастной коэф'!$A:$A),1),1)</f>
        <v>1</v>
      </c>
      <c r="H44" s="24" t="str">
        <f t="shared" si="8"/>
        <v/>
      </c>
      <c r="I44" s="19"/>
      <c r="J44" s="19"/>
      <c r="K44" s="18"/>
      <c r="L44" s="41">
        <f>IF(K44&gt;0,INDEX('Мэлоун для женщин'!$A$1:$K$166,MATCH(INT(K44),'Мэлоун для женщин'!$A:$A),MATCH(ROUND(MOD(K44,1),1),'Мэлоун для женщин'!$A$1:$K$1)),0)</f>
        <v>0</v>
      </c>
      <c r="M44" s="44"/>
      <c r="N44" s="44"/>
      <c r="O44" s="44"/>
      <c r="P44" s="44"/>
      <c r="Q44" s="44"/>
      <c r="R44" s="44"/>
      <c r="S44" s="44"/>
      <c r="T44" s="44"/>
      <c r="U44" s="18"/>
      <c r="V44" s="18"/>
      <c r="W44" s="18"/>
      <c r="X44" s="18"/>
      <c r="Y44" s="23">
        <f t="shared" si="9"/>
        <v>0</v>
      </c>
      <c r="Z44" s="23">
        <f t="shared" si="10"/>
        <v>0</v>
      </c>
    </row>
    <row r="45" spans="2:26" x14ac:dyDescent="0.25">
      <c r="B45" s="18"/>
      <c r="C45" s="23">
        <f t="shared" si="6"/>
        <v>0</v>
      </c>
      <c r="D45" s="20"/>
      <c r="E45" s="21"/>
      <c r="F45" s="24">
        <f t="shared" si="7"/>
        <v>0</v>
      </c>
      <c r="G45" s="33">
        <f>IF(F45&gt;40,INDEX('возрастной коэф'!$B$1:$B$41,MATCH(F45,'возрастной коэф'!$A:$A),1),1)</f>
        <v>1</v>
      </c>
      <c r="H45" s="24" t="str">
        <f t="shared" si="8"/>
        <v/>
      </c>
      <c r="I45" s="19"/>
      <c r="J45" s="19"/>
      <c r="K45" s="18"/>
      <c r="L45" s="41">
        <f>IF(K45&gt;0,INDEX('Мэлоун для женщин'!$A$1:$K$166,MATCH(INT(K45),'Мэлоун для женщин'!$A:$A),MATCH(ROUND(MOD(K45,1),1),'Мэлоун для женщин'!$A$1:$K$1)),0)</f>
        <v>0</v>
      </c>
      <c r="M45" s="44"/>
      <c r="N45" s="44"/>
      <c r="O45" s="44"/>
      <c r="P45" s="44"/>
      <c r="Q45" s="44"/>
      <c r="R45" s="44"/>
      <c r="S45" s="44"/>
      <c r="T45" s="44"/>
      <c r="U45" s="18"/>
      <c r="V45" s="18"/>
      <c r="W45" s="18"/>
      <c r="X45" s="18"/>
      <c r="Y45" s="23">
        <f t="shared" si="9"/>
        <v>0</v>
      </c>
      <c r="Z45" s="23">
        <f t="shared" si="10"/>
        <v>0</v>
      </c>
    </row>
    <row r="46" spans="2:26" x14ac:dyDescent="0.25">
      <c r="B46" s="18"/>
      <c r="C46" s="23">
        <f t="shared" si="6"/>
        <v>0</v>
      </c>
      <c r="D46" s="20"/>
      <c r="E46" s="21"/>
      <c r="F46" s="24">
        <f t="shared" si="7"/>
        <v>0</v>
      </c>
      <c r="G46" s="33">
        <f>IF(F46&gt;40,INDEX('возрастной коэф'!$B$1:$B$41,MATCH(F46,'возрастной коэф'!$A:$A),1),1)</f>
        <v>1</v>
      </c>
      <c r="H46" s="24" t="str">
        <f t="shared" si="8"/>
        <v/>
      </c>
      <c r="I46" s="19"/>
      <c r="J46" s="19"/>
      <c r="K46" s="18"/>
      <c r="L46" s="41">
        <f>IF(K46&gt;0,INDEX('Мэлоун для женщин'!$A$1:$K$166,MATCH(INT(K46),'Мэлоун для женщин'!$A:$A),MATCH(ROUND(MOD(K46,1),1),'Мэлоун для женщин'!$A$1:$K$1)),0)</f>
        <v>0</v>
      </c>
      <c r="M46" s="44"/>
      <c r="N46" s="44"/>
      <c r="O46" s="44"/>
      <c r="P46" s="44"/>
      <c r="Q46" s="44"/>
      <c r="R46" s="44"/>
      <c r="S46" s="44"/>
      <c r="T46" s="44"/>
      <c r="U46" s="18"/>
      <c r="V46" s="18"/>
      <c r="W46" s="18"/>
      <c r="X46" s="18"/>
      <c r="Y46" s="23">
        <f t="shared" si="9"/>
        <v>0</v>
      </c>
      <c r="Z46" s="23">
        <f t="shared" si="10"/>
        <v>0</v>
      </c>
    </row>
    <row r="47" spans="2:26" x14ac:dyDescent="0.25">
      <c r="B47" s="18"/>
      <c r="C47" s="23">
        <f t="shared" si="6"/>
        <v>0</v>
      </c>
      <c r="D47" s="20"/>
      <c r="E47" s="21"/>
      <c r="F47" s="24">
        <f t="shared" si="7"/>
        <v>0</v>
      </c>
      <c r="G47" s="33">
        <f>IF(F47&gt;40,INDEX('возрастной коэф'!$B$1:$B$41,MATCH(F47,'возрастной коэф'!$A:$A),1),1)</f>
        <v>1</v>
      </c>
      <c r="H47" s="24" t="str">
        <f t="shared" si="8"/>
        <v/>
      </c>
      <c r="I47" s="19"/>
      <c r="J47" s="19"/>
      <c r="K47" s="18"/>
      <c r="L47" s="41">
        <f>IF(K47&gt;0,INDEX('Мэлоун для женщин'!$A$1:$K$166,MATCH(INT(K47),'Мэлоун для женщин'!$A:$A),MATCH(ROUND(MOD(K47,1),1),'Мэлоун для женщин'!$A$1:$K$1)),0)</f>
        <v>0</v>
      </c>
      <c r="M47" s="44"/>
      <c r="N47" s="44"/>
      <c r="O47" s="44"/>
      <c r="P47" s="44"/>
      <c r="Q47" s="44"/>
      <c r="R47" s="44"/>
      <c r="S47" s="44"/>
      <c r="T47" s="44"/>
      <c r="U47" s="18"/>
      <c r="V47" s="18"/>
      <c r="W47" s="18"/>
      <c r="X47" s="18"/>
      <c r="Y47" s="23">
        <f t="shared" si="9"/>
        <v>0</v>
      </c>
      <c r="Z47" s="23">
        <f t="shared" si="10"/>
        <v>0</v>
      </c>
    </row>
    <row r="48" spans="2:26" x14ac:dyDescent="0.25">
      <c r="B48" s="18"/>
      <c r="C48" s="23">
        <f t="shared" si="6"/>
        <v>0</v>
      </c>
      <c r="D48" s="20"/>
      <c r="E48" s="21"/>
      <c r="F48" s="24">
        <f t="shared" si="7"/>
        <v>0</v>
      </c>
      <c r="G48" s="33">
        <f>IF(F48&gt;40,INDEX('возрастной коэф'!$B$1:$B$41,MATCH(F48,'возрастной коэф'!$A:$A),1),1)</f>
        <v>1</v>
      </c>
      <c r="H48" s="24" t="str">
        <f t="shared" si="8"/>
        <v/>
      </c>
      <c r="I48" s="19"/>
      <c r="J48" s="19"/>
      <c r="K48" s="18"/>
      <c r="L48" s="41">
        <f>IF(K48&gt;0,INDEX('Мэлоун для женщин'!$A$1:$K$166,MATCH(INT(K48),'Мэлоун для женщин'!$A:$A),MATCH(ROUND(MOD(K48,1),1),'Мэлоун для женщин'!$A$1:$K$1)),0)</f>
        <v>0</v>
      </c>
      <c r="M48" s="44"/>
      <c r="N48" s="44"/>
      <c r="O48" s="44"/>
      <c r="P48" s="44"/>
      <c r="Q48" s="44"/>
      <c r="R48" s="44"/>
      <c r="S48" s="44"/>
      <c r="T48" s="44"/>
      <c r="U48" s="18"/>
      <c r="V48" s="18"/>
      <c r="W48" s="18"/>
      <c r="X48" s="18"/>
      <c r="Y48" s="23">
        <f t="shared" si="9"/>
        <v>0</v>
      </c>
      <c r="Z48" s="23">
        <f t="shared" si="10"/>
        <v>0</v>
      </c>
    </row>
    <row r="49" spans="2:26" x14ac:dyDescent="0.25">
      <c r="B49" s="18"/>
      <c r="C49" s="23">
        <f t="shared" si="6"/>
        <v>0</v>
      </c>
      <c r="D49" s="20"/>
      <c r="E49" s="21"/>
      <c r="F49" s="24">
        <f t="shared" si="7"/>
        <v>0</v>
      </c>
      <c r="G49" s="33">
        <f>IF(F49&gt;40,INDEX('возрастной коэф'!$B$1:$B$41,MATCH(F49,'возрастной коэф'!$A:$A),1),1)</f>
        <v>1</v>
      </c>
      <c r="H49" s="24" t="str">
        <f t="shared" si="8"/>
        <v/>
      </c>
      <c r="I49" s="19"/>
      <c r="J49" s="19"/>
      <c r="K49" s="18"/>
      <c r="L49" s="41">
        <f>IF(K49&gt;0,INDEX('Мэлоун для женщин'!$A$1:$K$166,MATCH(INT(K49),'Мэлоун для женщин'!$A:$A),MATCH(ROUND(MOD(K49,1),1),'Мэлоун для женщин'!$A$1:$K$1)),0)</f>
        <v>0</v>
      </c>
      <c r="M49" s="44"/>
      <c r="N49" s="44"/>
      <c r="O49" s="44"/>
      <c r="P49" s="44"/>
      <c r="Q49" s="44"/>
      <c r="R49" s="44"/>
      <c r="S49" s="44"/>
      <c r="T49" s="44"/>
      <c r="U49" s="18"/>
      <c r="V49" s="18"/>
      <c r="W49" s="18"/>
      <c r="X49" s="18"/>
      <c r="Y49" s="23">
        <f t="shared" si="9"/>
        <v>0</v>
      </c>
      <c r="Z49" s="23">
        <f t="shared" si="10"/>
        <v>0</v>
      </c>
    </row>
    <row r="50" spans="2:26" x14ac:dyDescent="0.25">
      <c r="B50" s="18"/>
      <c r="C50" s="23">
        <f t="shared" si="6"/>
        <v>0</v>
      </c>
      <c r="D50" s="20"/>
      <c r="E50" s="21"/>
      <c r="F50" s="24">
        <f t="shared" si="7"/>
        <v>0</v>
      </c>
      <c r="G50" s="33">
        <f>IF(F50&gt;40,INDEX('возрастной коэф'!$B$1:$B$41,MATCH(F50,'возрастной коэф'!$A:$A),1),1)</f>
        <v>1</v>
      </c>
      <c r="H50" s="24" t="str">
        <f t="shared" si="8"/>
        <v/>
      </c>
      <c r="I50" s="19"/>
      <c r="J50" s="19"/>
      <c r="K50" s="18"/>
      <c r="L50" s="41">
        <f>IF(K50&gt;0,INDEX('Мэлоун для женщин'!$A$1:$K$166,MATCH(INT(K50),'Мэлоун для женщин'!$A:$A),MATCH(ROUND(MOD(K50,1),1),'Мэлоун для женщин'!$A$1:$K$1)),0)</f>
        <v>0</v>
      </c>
      <c r="M50" s="44"/>
      <c r="N50" s="44"/>
      <c r="O50" s="44"/>
      <c r="P50" s="44"/>
      <c r="Q50" s="44"/>
      <c r="R50" s="44"/>
      <c r="S50" s="44"/>
      <c r="T50" s="44"/>
      <c r="U50" s="18"/>
      <c r="V50" s="18"/>
      <c r="W50" s="18"/>
      <c r="X50" s="18"/>
      <c r="Y50" s="23">
        <f t="shared" si="9"/>
        <v>0</v>
      </c>
      <c r="Z50" s="23">
        <f t="shared" si="10"/>
        <v>0</v>
      </c>
    </row>
    <row r="51" spans="2:26" x14ac:dyDescent="0.25">
      <c r="B51" s="18"/>
      <c r="C51" s="23">
        <f t="shared" si="6"/>
        <v>0</v>
      </c>
      <c r="D51" s="20"/>
      <c r="E51" s="21"/>
      <c r="F51" s="24">
        <f t="shared" si="7"/>
        <v>0</v>
      </c>
      <c r="G51" s="33">
        <f>IF(F51&gt;40,INDEX('возрастной коэф'!$B$1:$B$41,MATCH(F51,'возрастной коэф'!$A:$A),1),1)</f>
        <v>1</v>
      </c>
      <c r="H51" s="24" t="str">
        <f t="shared" si="8"/>
        <v/>
      </c>
      <c r="I51" s="19"/>
      <c r="J51" s="19"/>
      <c r="K51" s="18"/>
      <c r="L51" s="41">
        <f>IF(K51&gt;0,INDEX('Мэлоун для женщин'!$A$1:$K$166,MATCH(INT(K51),'Мэлоун для женщин'!$A:$A),MATCH(ROUND(MOD(K51,1),1),'Мэлоун для женщин'!$A$1:$K$1)),0)</f>
        <v>0</v>
      </c>
      <c r="M51" s="44"/>
      <c r="N51" s="44"/>
      <c r="O51" s="44"/>
      <c r="P51" s="44"/>
      <c r="Q51" s="44"/>
      <c r="R51" s="44"/>
      <c r="S51" s="44"/>
      <c r="T51" s="44"/>
      <c r="U51" s="18"/>
      <c r="V51" s="18"/>
      <c r="W51" s="18"/>
      <c r="X51" s="18"/>
      <c r="Y51" s="23">
        <f t="shared" si="9"/>
        <v>0</v>
      </c>
      <c r="Z51" s="23">
        <f t="shared" si="10"/>
        <v>0</v>
      </c>
    </row>
    <row r="52" spans="2:26" x14ac:dyDescent="0.25">
      <c r="B52" s="18"/>
      <c r="C52" s="23">
        <f t="shared" si="6"/>
        <v>0</v>
      </c>
      <c r="D52" s="20"/>
      <c r="E52" s="21"/>
      <c r="F52" s="24">
        <f t="shared" si="7"/>
        <v>0</v>
      </c>
      <c r="G52" s="33">
        <f>IF(F52&gt;40,INDEX('возрастной коэф'!$B$1:$B$41,MATCH(F52,'возрастной коэф'!$A:$A),1),1)</f>
        <v>1</v>
      </c>
      <c r="H52" s="24" t="str">
        <f t="shared" si="8"/>
        <v/>
      </c>
      <c r="I52" s="19"/>
      <c r="J52" s="19"/>
      <c r="K52" s="18"/>
      <c r="L52" s="41">
        <f>IF(K52&gt;0,INDEX('Мэлоун для женщин'!$A$1:$K$166,MATCH(INT(K52),'Мэлоун для женщин'!$A:$A),MATCH(ROUND(MOD(K52,1),1),'Мэлоун для женщин'!$A$1:$K$1)),0)</f>
        <v>0</v>
      </c>
      <c r="M52" s="44"/>
      <c r="N52" s="44"/>
      <c r="O52" s="44"/>
      <c r="P52" s="44"/>
      <c r="Q52" s="44"/>
      <c r="R52" s="44"/>
      <c r="S52" s="44"/>
      <c r="T52" s="44"/>
      <c r="U52" s="18"/>
      <c r="V52" s="18"/>
      <c r="W52" s="18"/>
      <c r="X52" s="18"/>
      <c r="Y52" s="23">
        <f t="shared" si="9"/>
        <v>0</v>
      </c>
      <c r="Z52" s="23">
        <f t="shared" si="10"/>
        <v>0</v>
      </c>
    </row>
    <row r="53" spans="2:26" x14ac:dyDescent="0.25">
      <c r="B53" s="18"/>
      <c r="C53" s="23">
        <f t="shared" si="6"/>
        <v>0</v>
      </c>
      <c r="D53" s="20"/>
      <c r="E53" s="21"/>
      <c r="F53" s="24">
        <f t="shared" si="7"/>
        <v>0</v>
      </c>
      <c r="G53" s="33">
        <f>IF(F53&gt;40,INDEX('возрастной коэф'!$B$1:$B$41,MATCH(F53,'возрастной коэф'!$A:$A),1),1)</f>
        <v>1</v>
      </c>
      <c r="H53" s="24" t="str">
        <f t="shared" si="8"/>
        <v/>
      </c>
      <c r="I53" s="19"/>
      <c r="J53" s="19"/>
      <c r="K53" s="18"/>
      <c r="L53" s="41">
        <f>IF(K53&gt;0,INDEX('Мэлоун для женщин'!$A$1:$K$166,MATCH(INT(K53),'Мэлоун для женщин'!$A:$A),MATCH(ROUND(MOD(K53,1),1),'Мэлоун для женщин'!$A$1:$K$1)),0)</f>
        <v>0</v>
      </c>
      <c r="M53" s="44"/>
      <c r="N53" s="44"/>
      <c r="O53" s="44"/>
      <c r="P53" s="44"/>
      <c r="Q53" s="44"/>
      <c r="R53" s="44"/>
      <c r="S53" s="44"/>
      <c r="T53" s="44"/>
      <c r="U53" s="18"/>
      <c r="V53" s="18"/>
      <c r="W53" s="18"/>
      <c r="X53" s="18"/>
      <c r="Y53" s="23">
        <f t="shared" si="9"/>
        <v>0</v>
      </c>
      <c r="Z53" s="23">
        <f t="shared" si="10"/>
        <v>0</v>
      </c>
    </row>
    <row r="54" spans="2:26" x14ac:dyDescent="0.25">
      <c r="B54" s="18"/>
      <c r="C54" s="23">
        <f t="shared" si="6"/>
        <v>0</v>
      </c>
      <c r="D54" s="20"/>
      <c r="E54" s="21"/>
      <c r="F54" s="24">
        <f t="shared" si="7"/>
        <v>0</v>
      </c>
      <c r="G54" s="33">
        <f>IF(F54&gt;40,INDEX('возрастной коэф'!$B$1:$B$41,MATCH(F54,'возрастной коэф'!$A:$A),1),1)</f>
        <v>1</v>
      </c>
      <c r="H54" s="24" t="str">
        <f t="shared" si="8"/>
        <v/>
      </c>
      <c r="I54" s="19"/>
      <c r="J54" s="19"/>
      <c r="K54" s="18"/>
      <c r="L54" s="41">
        <f>IF(K54&gt;0,INDEX('Мэлоун для женщин'!$A$1:$K$166,MATCH(INT(K54),'Мэлоун для женщин'!$A:$A),MATCH(ROUND(MOD(K54,1),1),'Мэлоун для женщин'!$A$1:$K$1)),0)</f>
        <v>0</v>
      </c>
      <c r="M54" s="44"/>
      <c r="N54" s="44"/>
      <c r="O54" s="44"/>
      <c r="P54" s="44"/>
      <c r="Q54" s="44"/>
      <c r="R54" s="44"/>
      <c r="S54" s="44"/>
      <c r="T54" s="44"/>
      <c r="U54" s="18"/>
      <c r="V54" s="18"/>
      <c r="W54" s="18"/>
      <c r="X54" s="18"/>
      <c r="Y54" s="23">
        <f t="shared" si="9"/>
        <v>0</v>
      </c>
      <c r="Z54" s="23">
        <f t="shared" si="10"/>
        <v>0</v>
      </c>
    </row>
    <row r="55" spans="2:26" x14ac:dyDescent="0.25">
      <c r="B55" s="18"/>
      <c r="C55" s="23">
        <f t="shared" si="6"/>
        <v>0</v>
      </c>
      <c r="D55" s="20"/>
      <c r="E55" s="21"/>
      <c r="F55" s="24">
        <f t="shared" si="7"/>
        <v>0</v>
      </c>
      <c r="G55" s="33">
        <f>IF(F55&gt;40,INDEX('возрастной коэф'!$B$1:$B$41,MATCH(F55,'возрастной коэф'!$A:$A),1),1)</f>
        <v>1</v>
      </c>
      <c r="H55" s="24" t="str">
        <f t="shared" si="8"/>
        <v/>
      </c>
      <c r="I55" s="19"/>
      <c r="J55" s="19"/>
      <c r="K55" s="18"/>
      <c r="L55" s="41">
        <f>IF(K55&gt;0,INDEX('Мэлоун для женщин'!$A$1:$K$166,MATCH(INT(K55),'Мэлоун для женщин'!$A:$A),MATCH(ROUND(MOD(K55,1),1),'Мэлоун для женщин'!$A$1:$K$1)),0)</f>
        <v>0</v>
      </c>
      <c r="M55" s="44"/>
      <c r="N55" s="44"/>
      <c r="O55" s="44"/>
      <c r="P55" s="44"/>
      <c r="Q55" s="44"/>
      <c r="R55" s="44"/>
      <c r="S55" s="44"/>
      <c r="T55" s="44"/>
      <c r="U55" s="18"/>
      <c r="V55" s="18"/>
      <c r="W55" s="18"/>
      <c r="X55" s="18"/>
      <c r="Y55" s="23">
        <f t="shared" si="9"/>
        <v>0</v>
      </c>
      <c r="Z55" s="23">
        <f t="shared" si="10"/>
        <v>0</v>
      </c>
    </row>
    <row r="56" spans="2:26" x14ac:dyDescent="0.25">
      <c r="B56" s="18"/>
      <c r="C56" s="23">
        <f t="shared" si="6"/>
        <v>0</v>
      </c>
      <c r="D56" s="20"/>
      <c r="E56" s="21"/>
      <c r="F56" s="24">
        <f t="shared" si="7"/>
        <v>0</v>
      </c>
      <c r="G56" s="33">
        <f>IF(F56&gt;40,INDEX('возрастной коэф'!$B$1:$B$41,MATCH(F56,'возрастной коэф'!$A:$A),1),1)</f>
        <v>1</v>
      </c>
      <c r="H56" s="24" t="str">
        <f t="shared" si="8"/>
        <v/>
      </c>
      <c r="I56" s="19"/>
      <c r="J56" s="19"/>
      <c r="K56" s="18"/>
      <c r="L56" s="41">
        <f>IF(K56&gt;0,INDEX('Мэлоун для женщин'!$A$1:$K$166,MATCH(INT(K56),'Мэлоун для женщин'!$A:$A),MATCH(ROUND(MOD(K56,1),1),'Мэлоун для женщин'!$A$1:$K$1)),0)</f>
        <v>0</v>
      </c>
      <c r="M56" s="44"/>
      <c r="N56" s="44"/>
      <c r="O56" s="44"/>
      <c r="P56" s="44"/>
      <c r="Q56" s="44"/>
      <c r="R56" s="44"/>
      <c r="S56" s="44"/>
      <c r="T56" s="44"/>
      <c r="U56" s="18"/>
      <c r="V56" s="18"/>
      <c r="W56" s="18"/>
      <c r="X56" s="18"/>
      <c r="Y56" s="23">
        <f t="shared" si="9"/>
        <v>0</v>
      </c>
      <c r="Z56" s="23">
        <f t="shared" si="10"/>
        <v>0</v>
      </c>
    </row>
    <row r="57" spans="2:26" x14ac:dyDescent="0.25">
      <c r="B57" s="18"/>
      <c r="C57" s="23">
        <f t="shared" si="6"/>
        <v>0</v>
      </c>
      <c r="D57" s="20"/>
      <c r="E57" s="21"/>
      <c r="F57" s="24">
        <f t="shared" si="7"/>
        <v>0</v>
      </c>
      <c r="G57" s="33">
        <f>IF(F57&gt;40,INDEX('возрастной коэф'!$B$1:$B$41,MATCH(F57,'возрастной коэф'!$A:$A),1),1)</f>
        <v>1</v>
      </c>
      <c r="H57" s="24" t="str">
        <f t="shared" si="8"/>
        <v/>
      </c>
      <c r="I57" s="19"/>
      <c r="J57" s="19"/>
      <c r="K57" s="18"/>
      <c r="L57" s="41">
        <f>IF(K57&gt;0,INDEX('Мэлоун для женщин'!$A$1:$K$166,MATCH(INT(K57),'Мэлоун для женщин'!$A:$A),MATCH(ROUND(MOD(K57,1),1),'Мэлоун для женщин'!$A$1:$K$1)),0)</f>
        <v>0</v>
      </c>
      <c r="M57" s="44"/>
      <c r="N57" s="44"/>
      <c r="O57" s="44"/>
      <c r="P57" s="44"/>
      <c r="Q57" s="44"/>
      <c r="R57" s="44"/>
      <c r="S57" s="44"/>
      <c r="T57" s="44"/>
      <c r="U57" s="18"/>
      <c r="V57" s="18"/>
      <c r="W57" s="18"/>
      <c r="X57" s="18"/>
      <c r="Y57" s="23">
        <f t="shared" si="9"/>
        <v>0</v>
      </c>
      <c r="Z57" s="23">
        <f t="shared" si="10"/>
        <v>0</v>
      </c>
    </row>
    <row r="58" spans="2:26" x14ac:dyDescent="0.25">
      <c r="B58" s="18"/>
      <c r="C58" s="23">
        <f t="shared" si="6"/>
        <v>0</v>
      </c>
      <c r="D58" s="20"/>
      <c r="E58" s="21"/>
      <c r="F58" s="24">
        <f t="shared" si="7"/>
        <v>0</v>
      </c>
      <c r="G58" s="33">
        <f>IF(F58&gt;40,INDEX('возрастной коэф'!$B$1:$B$41,MATCH(F58,'возрастной коэф'!$A:$A),1),1)</f>
        <v>1</v>
      </c>
      <c r="H58" s="24" t="str">
        <f t="shared" si="8"/>
        <v/>
      </c>
      <c r="I58" s="19"/>
      <c r="J58" s="19"/>
      <c r="K58" s="18"/>
      <c r="L58" s="41">
        <f>IF(K58&gt;0,INDEX('Мэлоун для женщин'!$A$1:$K$166,MATCH(INT(K58),'Мэлоун для женщин'!$A:$A),MATCH(ROUND(MOD(K58,1),1),'Мэлоун для женщин'!$A$1:$K$1)),0)</f>
        <v>0</v>
      </c>
      <c r="M58" s="44"/>
      <c r="N58" s="44"/>
      <c r="O58" s="44"/>
      <c r="P58" s="44"/>
      <c r="Q58" s="44"/>
      <c r="R58" s="44"/>
      <c r="S58" s="44"/>
      <c r="T58" s="44"/>
      <c r="U58" s="18"/>
      <c r="V58" s="18"/>
      <c r="W58" s="18"/>
      <c r="X58" s="18"/>
      <c r="Y58" s="23">
        <f t="shared" si="9"/>
        <v>0</v>
      </c>
      <c r="Z58" s="23">
        <f t="shared" si="10"/>
        <v>0</v>
      </c>
    </row>
    <row r="59" spans="2:26" x14ac:dyDescent="0.25">
      <c r="B59" s="18"/>
      <c r="C59" s="23">
        <f t="shared" si="6"/>
        <v>0</v>
      </c>
      <c r="D59" s="20"/>
      <c r="E59" s="21"/>
      <c r="F59" s="24">
        <f t="shared" si="7"/>
        <v>0</v>
      </c>
      <c r="G59" s="33">
        <f>IF(F59&gt;40,INDEX('возрастной коэф'!$B$1:$B$41,MATCH(F59,'возрастной коэф'!$A:$A),1),1)</f>
        <v>1</v>
      </c>
      <c r="H59" s="24" t="str">
        <f t="shared" si="8"/>
        <v/>
      </c>
      <c r="I59" s="19"/>
      <c r="J59" s="19"/>
      <c r="K59" s="18"/>
      <c r="L59" s="41">
        <f>IF(K59&gt;0,INDEX('Мэлоун для женщин'!$A$1:$K$166,MATCH(INT(K59),'Мэлоун для женщин'!$A:$A),MATCH(ROUND(MOD(K59,1),1),'Мэлоун для женщин'!$A$1:$K$1)),0)</f>
        <v>0</v>
      </c>
      <c r="M59" s="44"/>
      <c r="N59" s="44"/>
      <c r="O59" s="44"/>
      <c r="P59" s="44"/>
      <c r="Q59" s="44"/>
      <c r="R59" s="44"/>
      <c r="S59" s="44"/>
      <c r="T59" s="44"/>
      <c r="U59" s="18"/>
      <c r="V59" s="18"/>
      <c r="W59" s="18"/>
      <c r="X59" s="18"/>
      <c r="Y59" s="23">
        <f t="shared" si="9"/>
        <v>0</v>
      </c>
      <c r="Z59" s="23">
        <f t="shared" si="10"/>
        <v>0</v>
      </c>
    </row>
    <row r="60" spans="2:26" x14ac:dyDescent="0.25">
      <c r="B60" s="18"/>
      <c r="C60" s="23">
        <f t="shared" si="6"/>
        <v>0</v>
      </c>
      <c r="D60" s="20"/>
      <c r="E60" s="21"/>
      <c r="F60" s="24">
        <f t="shared" si="7"/>
        <v>0</v>
      </c>
      <c r="G60" s="33">
        <f>IF(F60&gt;40,INDEX('возрастной коэф'!$B$1:$B$41,MATCH(F60,'возрастной коэф'!$A:$A),1),1)</f>
        <v>1</v>
      </c>
      <c r="H60" s="24" t="str">
        <f t="shared" si="8"/>
        <v/>
      </c>
      <c r="I60" s="19"/>
      <c r="J60" s="19"/>
      <c r="K60" s="18"/>
      <c r="L60" s="41">
        <f>IF(K60&gt;0,INDEX('Мэлоун для женщин'!$A$1:$K$166,MATCH(INT(K60),'Мэлоун для женщин'!$A:$A),MATCH(ROUND(MOD(K60,1),1),'Мэлоун для женщин'!$A$1:$K$1)),0)</f>
        <v>0</v>
      </c>
      <c r="M60" s="44"/>
      <c r="N60" s="44"/>
      <c r="O60" s="44"/>
      <c r="P60" s="44"/>
      <c r="Q60" s="44"/>
      <c r="R60" s="44"/>
      <c r="S60" s="44"/>
      <c r="T60" s="44"/>
      <c r="U60" s="18"/>
      <c r="V60" s="18"/>
      <c r="W60" s="18"/>
      <c r="X60" s="18"/>
      <c r="Y60" s="23">
        <f t="shared" si="9"/>
        <v>0</v>
      </c>
      <c r="Z60" s="23">
        <f t="shared" si="10"/>
        <v>0</v>
      </c>
    </row>
    <row r="61" spans="2:26" x14ac:dyDescent="0.25">
      <c r="B61" s="18"/>
      <c r="C61" s="23">
        <f t="shared" si="6"/>
        <v>0</v>
      </c>
      <c r="D61" s="20"/>
      <c r="E61" s="21"/>
      <c r="F61" s="24">
        <f t="shared" si="7"/>
        <v>0</v>
      </c>
      <c r="G61" s="33">
        <f>IF(F61&gt;40,INDEX('возрастной коэф'!$B$1:$B$41,MATCH(F61,'возрастной коэф'!$A:$A),1),1)</f>
        <v>1</v>
      </c>
      <c r="H61" s="24" t="str">
        <f t="shared" si="8"/>
        <v/>
      </c>
      <c r="I61" s="19"/>
      <c r="J61" s="19"/>
      <c r="K61" s="18"/>
      <c r="L61" s="41">
        <f>IF(K61&gt;0,INDEX('Мэлоун для женщин'!$A$1:$K$166,MATCH(INT(K61),'Мэлоун для женщин'!$A:$A),MATCH(ROUND(MOD(K61,1),1),'Мэлоун для женщин'!$A$1:$K$1)),0)</f>
        <v>0</v>
      </c>
      <c r="M61" s="44"/>
      <c r="N61" s="44"/>
      <c r="O61" s="44"/>
      <c r="P61" s="44"/>
      <c r="Q61" s="44"/>
      <c r="R61" s="44"/>
      <c r="S61" s="44"/>
      <c r="T61" s="44"/>
      <c r="U61" s="18"/>
      <c r="V61" s="18"/>
      <c r="W61" s="18"/>
      <c r="X61" s="18"/>
      <c r="Y61" s="23">
        <f t="shared" si="9"/>
        <v>0</v>
      </c>
      <c r="Z61" s="23">
        <f t="shared" si="10"/>
        <v>0</v>
      </c>
    </row>
    <row r="62" spans="2:26" x14ac:dyDescent="0.25">
      <c r="B62" s="18"/>
      <c r="C62" s="23">
        <f t="shared" si="6"/>
        <v>0</v>
      </c>
      <c r="D62" s="20"/>
      <c r="E62" s="21"/>
      <c r="F62" s="24">
        <f t="shared" si="7"/>
        <v>0</v>
      </c>
      <c r="G62" s="33">
        <f>IF(F62&gt;40,INDEX('возрастной коэф'!$B$1:$B$41,MATCH(F62,'возрастной коэф'!$A:$A),1),1)</f>
        <v>1</v>
      </c>
      <c r="H62" s="24" t="str">
        <f t="shared" si="8"/>
        <v/>
      </c>
      <c r="I62" s="19"/>
      <c r="J62" s="19"/>
      <c r="K62" s="18"/>
      <c r="L62" s="41">
        <f>IF(K62&gt;0,INDEX('Мэлоун для женщин'!$A$1:$K$166,MATCH(INT(K62),'Мэлоун для женщин'!$A:$A),MATCH(ROUND(MOD(K62,1),1),'Мэлоун для женщин'!$A$1:$K$1)),0)</f>
        <v>0</v>
      </c>
      <c r="M62" s="44"/>
      <c r="N62" s="44"/>
      <c r="O62" s="44"/>
      <c r="P62" s="44"/>
      <c r="Q62" s="44"/>
      <c r="R62" s="44"/>
      <c r="S62" s="44"/>
      <c r="T62" s="44"/>
      <c r="U62" s="18"/>
      <c r="V62" s="18"/>
      <c r="W62" s="18"/>
      <c r="X62" s="18"/>
      <c r="Y62" s="23">
        <f t="shared" si="9"/>
        <v>0</v>
      </c>
      <c r="Z62" s="23">
        <f t="shared" si="10"/>
        <v>0</v>
      </c>
    </row>
    <row r="63" spans="2:26" x14ac:dyDescent="0.25">
      <c r="B63" s="18"/>
      <c r="C63" s="23">
        <f t="shared" si="6"/>
        <v>0</v>
      </c>
      <c r="D63" s="20"/>
      <c r="E63" s="21"/>
      <c r="F63" s="24">
        <f t="shared" si="7"/>
        <v>0</v>
      </c>
      <c r="G63" s="33">
        <f>IF(F63&gt;40,INDEX('возрастной коэф'!$B$1:$B$41,MATCH(F63,'возрастной коэф'!$A:$A),1),1)</f>
        <v>1</v>
      </c>
      <c r="H63" s="24" t="str">
        <f t="shared" si="8"/>
        <v/>
      </c>
      <c r="I63" s="19"/>
      <c r="J63" s="19"/>
      <c r="K63" s="18"/>
      <c r="L63" s="41">
        <f>IF(K63&gt;0,INDEX('Мэлоун для женщин'!$A$1:$K$166,MATCH(INT(K63),'Мэлоун для женщин'!$A:$A),MATCH(ROUND(MOD(K63,1),1),'Мэлоун для женщин'!$A$1:$K$1)),0)</f>
        <v>0</v>
      </c>
      <c r="M63" s="44"/>
      <c r="N63" s="44"/>
      <c r="O63" s="44"/>
      <c r="P63" s="44"/>
      <c r="Q63" s="44"/>
      <c r="R63" s="44"/>
      <c r="S63" s="44"/>
      <c r="T63" s="44"/>
      <c r="U63" s="18"/>
      <c r="V63" s="18"/>
      <c r="W63" s="18"/>
      <c r="X63" s="18"/>
      <c r="Y63" s="23">
        <f t="shared" si="9"/>
        <v>0</v>
      </c>
      <c r="Z63" s="23">
        <f t="shared" ref="Z63:Z126" si="11">Y63*L63*G63</f>
        <v>0</v>
      </c>
    </row>
    <row r="64" spans="2:26" x14ac:dyDescent="0.25">
      <c r="B64" s="18"/>
      <c r="C64" s="23">
        <f t="shared" ref="C64:C127" si="12">IF(K64=0,0,IF(K64&lt;=44,44,IF(K64&lt;=48,48,IF(K64&lt;=52,52,IF(K64&lt;=56,56,IF(K64&lt;=60,60,IF(K64&lt;=67.5,67.5,IF(K64&lt;=75,75,IF(K64&lt;=82.5,82.5,IF(K64&lt;=90,90,"+90"))))))))))</f>
        <v>0</v>
      </c>
      <c r="D64" s="20"/>
      <c r="E64" s="21"/>
      <c r="F64" s="24">
        <f t="shared" ref="F64:F127" si="13">IF(E64&gt;0,IF(DATE(2016,MONTH(E64),DAY(E64))&lt;=DATE(2016,3,5),2016-YEAR(E64),2016-YEAR(E64)-1),0)</f>
        <v>0</v>
      </c>
      <c r="G64" s="33">
        <f>IF(F64&gt;40,INDEX('возрастной коэф'!$B$1:$B$41,MATCH(F64,'возрастной коэф'!$A:$A),1),1)</f>
        <v>1</v>
      </c>
      <c r="H64" s="24" t="str">
        <f t="shared" ref="H64:H127" si="14">IF(F64=0,"",IF(F64&lt;=15,"Юноши 14-15",IF(F64&lt;=17,"Юноши 16-17",IF(F64&lt;=19,"Юноши 18-19",IF(F64&lt;=23,"Юниоры",IF(F64&lt;=39,"open",IF(F64&lt;=44,"Ветераны 40-44",IF(F64&lt;=49,"Ветераны 44-49",IF(F64&lt;=54,"Ветераны 50-54",IF(F64&lt;=49,"Ветераны 55-59",IF(F64&lt;=64,"Ветераны 60-64",IF(F64&lt;=69,"Ветераны 65-69",IF(F64&lt;=74,"Ветераны 70-74",IF(F64&lt;=79,"Ветераны 75-79","+80"))))))))))))))</f>
        <v/>
      </c>
      <c r="I64" s="19"/>
      <c r="J64" s="19"/>
      <c r="K64" s="18"/>
      <c r="L64" s="41">
        <f>IF(K64&gt;0,INDEX('Мэлоун для женщин'!$A$1:$K$166,MATCH(INT(K64),'Мэлоун для женщин'!$A:$A),MATCH(ROUND(MOD(K64,1),1),'Мэлоун для женщин'!$A$1:$K$1)),0)</f>
        <v>0</v>
      </c>
      <c r="M64" s="44"/>
      <c r="N64" s="44"/>
      <c r="O64" s="44"/>
      <c r="P64" s="44"/>
      <c r="Q64" s="44"/>
      <c r="R64" s="44"/>
      <c r="S64" s="44"/>
      <c r="T64" s="44"/>
      <c r="U64" s="18"/>
      <c r="V64" s="18"/>
      <c r="W64" s="18"/>
      <c r="X64" s="18"/>
      <c r="Y64" s="23">
        <f t="shared" ref="Y64:Y127" si="15">MAX(M64:O64)+MAX(Q64:S64)+MAX(U64:W64)</f>
        <v>0</v>
      </c>
      <c r="Z64" s="23">
        <f t="shared" si="11"/>
        <v>0</v>
      </c>
    </row>
    <row r="65" spans="2:26" x14ac:dyDescent="0.25">
      <c r="B65" s="18"/>
      <c r="C65" s="23">
        <f t="shared" si="12"/>
        <v>0</v>
      </c>
      <c r="D65" s="20"/>
      <c r="E65" s="21"/>
      <c r="F65" s="24">
        <f t="shared" si="13"/>
        <v>0</v>
      </c>
      <c r="G65" s="33">
        <f>IF(F65&gt;40,INDEX('возрастной коэф'!$B$1:$B$41,MATCH(F65,'возрастной коэф'!$A:$A),1),1)</f>
        <v>1</v>
      </c>
      <c r="H65" s="24" t="str">
        <f t="shared" si="14"/>
        <v/>
      </c>
      <c r="I65" s="19"/>
      <c r="J65" s="19"/>
      <c r="K65" s="18"/>
      <c r="L65" s="41">
        <f>IF(K65&gt;0,INDEX('Мэлоун для женщин'!$A$1:$K$166,MATCH(INT(K65),'Мэлоун для женщин'!$A:$A),MATCH(ROUND(MOD(K65,1),1),'Мэлоун для женщин'!$A$1:$K$1)),0)</f>
        <v>0</v>
      </c>
      <c r="M65" s="44"/>
      <c r="N65" s="44"/>
      <c r="O65" s="44"/>
      <c r="P65" s="44"/>
      <c r="Q65" s="44"/>
      <c r="R65" s="44"/>
      <c r="S65" s="44"/>
      <c r="T65" s="44"/>
      <c r="U65" s="18"/>
      <c r="V65" s="18"/>
      <c r="W65" s="18"/>
      <c r="X65" s="18"/>
      <c r="Y65" s="23">
        <f t="shared" si="15"/>
        <v>0</v>
      </c>
      <c r="Z65" s="23">
        <f t="shared" si="11"/>
        <v>0</v>
      </c>
    </row>
    <row r="66" spans="2:26" x14ac:dyDescent="0.25">
      <c r="B66" s="18"/>
      <c r="C66" s="23">
        <f t="shared" si="12"/>
        <v>0</v>
      </c>
      <c r="D66" s="20"/>
      <c r="E66" s="21"/>
      <c r="F66" s="24">
        <f t="shared" si="13"/>
        <v>0</v>
      </c>
      <c r="G66" s="33">
        <f>IF(F66&gt;40,INDEX('возрастной коэф'!$B$1:$B$41,MATCH(F66,'возрастной коэф'!$A:$A),1),1)</f>
        <v>1</v>
      </c>
      <c r="H66" s="24" t="str">
        <f t="shared" si="14"/>
        <v/>
      </c>
      <c r="I66" s="19"/>
      <c r="J66" s="19"/>
      <c r="K66" s="18"/>
      <c r="L66" s="41">
        <f>IF(K66&gt;0,INDEX('Мэлоун для женщин'!$A$1:$K$166,MATCH(INT(K66),'Мэлоун для женщин'!$A:$A),MATCH(ROUND(MOD(K66,1),1),'Мэлоун для женщин'!$A$1:$K$1)),0)</f>
        <v>0</v>
      </c>
      <c r="M66" s="44"/>
      <c r="N66" s="44"/>
      <c r="O66" s="44"/>
      <c r="P66" s="44"/>
      <c r="Q66" s="44"/>
      <c r="R66" s="44"/>
      <c r="S66" s="44"/>
      <c r="T66" s="44"/>
      <c r="U66" s="18"/>
      <c r="V66" s="18"/>
      <c r="W66" s="18"/>
      <c r="X66" s="18"/>
      <c r="Y66" s="23">
        <f t="shared" si="15"/>
        <v>0</v>
      </c>
      <c r="Z66" s="23">
        <f t="shared" si="11"/>
        <v>0</v>
      </c>
    </row>
    <row r="67" spans="2:26" x14ac:dyDescent="0.25">
      <c r="B67" s="18"/>
      <c r="C67" s="23">
        <f t="shared" si="12"/>
        <v>0</v>
      </c>
      <c r="D67" s="20"/>
      <c r="E67" s="21"/>
      <c r="F67" s="24">
        <f t="shared" si="13"/>
        <v>0</v>
      </c>
      <c r="G67" s="33">
        <f>IF(F67&gt;40,INDEX('возрастной коэф'!$B$1:$B$41,MATCH(F67,'возрастной коэф'!$A:$A),1),1)</f>
        <v>1</v>
      </c>
      <c r="H67" s="24" t="str">
        <f t="shared" si="14"/>
        <v/>
      </c>
      <c r="I67" s="19"/>
      <c r="J67" s="19"/>
      <c r="K67" s="18"/>
      <c r="L67" s="41">
        <f>IF(K67&gt;0,INDEX('Мэлоун для женщин'!$A$1:$K$166,MATCH(INT(K67),'Мэлоун для женщин'!$A:$A),MATCH(ROUND(MOD(K67,1),1),'Мэлоун для женщин'!$A$1:$K$1)),0)</f>
        <v>0</v>
      </c>
      <c r="M67" s="44"/>
      <c r="N67" s="44"/>
      <c r="O67" s="44"/>
      <c r="P67" s="44"/>
      <c r="Q67" s="44"/>
      <c r="R67" s="44"/>
      <c r="S67" s="44"/>
      <c r="T67" s="44"/>
      <c r="U67" s="18"/>
      <c r="V67" s="18"/>
      <c r="W67" s="18"/>
      <c r="X67" s="18"/>
      <c r="Y67" s="23">
        <f t="shared" si="15"/>
        <v>0</v>
      </c>
      <c r="Z67" s="23">
        <f t="shared" si="11"/>
        <v>0</v>
      </c>
    </row>
    <row r="68" spans="2:26" x14ac:dyDescent="0.25">
      <c r="B68" s="18"/>
      <c r="C68" s="23">
        <f t="shared" si="12"/>
        <v>0</v>
      </c>
      <c r="D68" s="20"/>
      <c r="E68" s="21"/>
      <c r="F68" s="24">
        <f t="shared" si="13"/>
        <v>0</v>
      </c>
      <c r="G68" s="33">
        <f>IF(F68&gt;40,INDEX('возрастной коэф'!$B$1:$B$41,MATCH(F68,'возрастной коэф'!$A:$A),1),1)</f>
        <v>1</v>
      </c>
      <c r="H68" s="24" t="str">
        <f t="shared" si="14"/>
        <v/>
      </c>
      <c r="I68" s="19"/>
      <c r="J68" s="19"/>
      <c r="K68" s="18"/>
      <c r="L68" s="41">
        <f>IF(K68&gt;0,INDEX('Мэлоун для женщин'!$A$1:$K$166,MATCH(INT(K68),'Мэлоун для женщин'!$A:$A),MATCH(ROUND(MOD(K68,1),1),'Мэлоун для женщин'!$A$1:$K$1)),0)</f>
        <v>0</v>
      </c>
      <c r="M68" s="44"/>
      <c r="N68" s="44"/>
      <c r="O68" s="44"/>
      <c r="P68" s="44"/>
      <c r="Q68" s="44"/>
      <c r="R68" s="44"/>
      <c r="S68" s="44"/>
      <c r="T68" s="44"/>
      <c r="U68" s="18"/>
      <c r="V68" s="18"/>
      <c r="W68" s="18"/>
      <c r="X68" s="18"/>
      <c r="Y68" s="23">
        <f t="shared" si="15"/>
        <v>0</v>
      </c>
      <c r="Z68" s="23">
        <f t="shared" si="11"/>
        <v>0</v>
      </c>
    </row>
    <row r="69" spans="2:26" x14ac:dyDescent="0.25">
      <c r="B69" s="18"/>
      <c r="C69" s="23">
        <f t="shared" si="12"/>
        <v>0</v>
      </c>
      <c r="D69" s="20"/>
      <c r="E69" s="21"/>
      <c r="F69" s="24">
        <f t="shared" si="13"/>
        <v>0</v>
      </c>
      <c r="G69" s="33">
        <f>IF(F69&gt;40,INDEX('возрастной коэф'!$B$1:$B$41,MATCH(F69,'возрастной коэф'!$A:$A),1),1)</f>
        <v>1</v>
      </c>
      <c r="H69" s="24" t="str">
        <f t="shared" si="14"/>
        <v/>
      </c>
      <c r="I69" s="19"/>
      <c r="J69" s="19"/>
      <c r="K69" s="18"/>
      <c r="L69" s="41">
        <f>IF(K69&gt;0,INDEX('Мэлоун для женщин'!$A$1:$K$166,MATCH(INT(K69),'Мэлоун для женщин'!$A:$A),MATCH(ROUND(MOD(K69,1),1),'Мэлоун для женщин'!$A$1:$K$1)),0)</f>
        <v>0</v>
      </c>
      <c r="M69" s="44"/>
      <c r="N69" s="44"/>
      <c r="O69" s="44"/>
      <c r="P69" s="44"/>
      <c r="Q69" s="44"/>
      <c r="R69" s="44"/>
      <c r="S69" s="44"/>
      <c r="T69" s="44"/>
      <c r="U69" s="18"/>
      <c r="V69" s="18"/>
      <c r="W69" s="18"/>
      <c r="X69" s="18"/>
      <c r="Y69" s="23">
        <f t="shared" si="15"/>
        <v>0</v>
      </c>
      <c r="Z69" s="23">
        <f t="shared" si="11"/>
        <v>0</v>
      </c>
    </row>
    <row r="70" spans="2:26" x14ac:dyDescent="0.25">
      <c r="B70" s="18"/>
      <c r="C70" s="23">
        <f t="shared" si="12"/>
        <v>0</v>
      </c>
      <c r="D70" s="20"/>
      <c r="E70" s="21"/>
      <c r="F70" s="24">
        <f t="shared" si="13"/>
        <v>0</v>
      </c>
      <c r="G70" s="33">
        <f>IF(F70&gt;40,INDEX('возрастной коэф'!$B$1:$B$41,MATCH(F70,'возрастной коэф'!$A:$A),1),1)</f>
        <v>1</v>
      </c>
      <c r="H70" s="24" t="str">
        <f t="shared" si="14"/>
        <v/>
      </c>
      <c r="I70" s="19"/>
      <c r="J70" s="19"/>
      <c r="K70" s="18"/>
      <c r="L70" s="41">
        <f>IF(K70&gt;0,INDEX('Мэлоун для женщин'!$A$1:$K$166,MATCH(INT(K70),'Мэлоун для женщин'!$A:$A),MATCH(ROUND(MOD(K70,1),1),'Мэлоун для женщин'!$A$1:$K$1)),0)</f>
        <v>0</v>
      </c>
      <c r="M70" s="44"/>
      <c r="N70" s="44"/>
      <c r="O70" s="44"/>
      <c r="P70" s="44"/>
      <c r="Q70" s="44"/>
      <c r="R70" s="44"/>
      <c r="S70" s="44"/>
      <c r="T70" s="44"/>
      <c r="U70" s="18"/>
      <c r="V70" s="18"/>
      <c r="W70" s="18"/>
      <c r="X70" s="18"/>
      <c r="Y70" s="23">
        <f t="shared" si="15"/>
        <v>0</v>
      </c>
      <c r="Z70" s="23">
        <f t="shared" si="11"/>
        <v>0</v>
      </c>
    </row>
    <row r="71" spans="2:26" x14ac:dyDescent="0.25">
      <c r="B71" s="18"/>
      <c r="C71" s="23">
        <f t="shared" si="12"/>
        <v>0</v>
      </c>
      <c r="D71" s="20"/>
      <c r="E71" s="21"/>
      <c r="F71" s="24">
        <f t="shared" si="13"/>
        <v>0</v>
      </c>
      <c r="G71" s="33">
        <f>IF(F71&gt;40,INDEX('возрастной коэф'!$B$1:$B$41,MATCH(F71,'возрастной коэф'!$A:$A),1),1)</f>
        <v>1</v>
      </c>
      <c r="H71" s="24" t="str">
        <f t="shared" si="14"/>
        <v/>
      </c>
      <c r="I71" s="19"/>
      <c r="J71" s="19"/>
      <c r="K71" s="18"/>
      <c r="L71" s="41">
        <f>IF(K71&gt;0,INDEX('Мэлоун для женщин'!$A$1:$K$166,MATCH(INT(K71),'Мэлоун для женщин'!$A:$A),MATCH(ROUND(MOD(K71,1),1),'Мэлоун для женщин'!$A$1:$K$1)),0)</f>
        <v>0</v>
      </c>
      <c r="M71" s="44"/>
      <c r="N71" s="44"/>
      <c r="O71" s="44"/>
      <c r="P71" s="44"/>
      <c r="Q71" s="44"/>
      <c r="R71" s="44"/>
      <c r="S71" s="44"/>
      <c r="T71" s="44"/>
      <c r="U71" s="18"/>
      <c r="V71" s="18"/>
      <c r="W71" s="18"/>
      <c r="X71" s="18"/>
      <c r="Y71" s="23">
        <f t="shared" si="15"/>
        <v>0</v>
      </c>
      <c r="Z71" s="23">
        <f t="shared" si="11"/>
        <v>0</v>
      </c>
    </row>
    <row r="72" spans="2:26" x14ac:dyDescent="0.25">
      <c r="B72" s="18"/>
      <c r="C72" s="23">
        <f t="shared" si="12"/>
        <v>0</v>
      </c>
      <c r="D72" s="20"/>
      <c r="E72" s="21"/>
      <c r="F72" s="24">
        <f t="shared" si="13"/>
        <v>0</v>
      </c>
      <c r="G72" s="33">
        <f>IF(F72&gt;40,INDEX('возрастной коэф'!$B$1:$B$41,MATCH(F72,'возрастной коэф'!$A:$A),1),1)</f>
        <v>1</v>
      </c>
      <c r="H72" s="24" t="str">
        <f t="shared" si="14"/>
        <v/>
      </c>
      <c r="I72" s="19"/>
      <c r="J72" s="19"/>
      <c r="K72" s="18"/>
      <c r="L72" s="41">
        <f>IF(K72&gt;0,INDEX('Мэлоун для женщин'!$A$1:$K$166,MATCH(INT(K72),'Мэлоун для женщин'!$A:$A),MATCH(ROUND(MOD(K72,1),1),'Мэлоун для женщин'!$A$1:$K$1)),0)</f>
        <v>0</v>
      </c>
      <c r="M72" s="44"/>
      <c r="N72" s="44"/>
      <c r="O72" s="44"/>
      <c r="P72" s="44"/>
      <c r="Q72" s="44"/>
      <c r="R72" s="44"/>
      <c r="S72" s="44"/>
      <c r="T72" s="44"/>
      <c r="U72" s="18"/>
      <c r="V72" s="18"/>
      <c r="W72" s="18"/>
      <c r="X72" s="18"/>
      <c r="Y72" s="23">
        <f t="shared" si="15"/>
        <v>0</v>
      </c>
      <c r="Z72" s="23">
        <f t="shared" si="11"/>
        <v>0</v>
      </c>
    </row>
    <row r="73" spans="2:26" x14ac:dyDescent="0.25">
      <c r="B73" s="18"/>
      <c r="C73" s="23">
        <f t="shared" si="12"/>
        <v>0</v>
      </c>
      <c r="D73" s="20"/>
      <c r="E73" s="21"/>
      <c r="F73" s="24">
        <f t="shared" si="13"/>
        <v>0</v>
      </c>
      <c r="G73" s="33">
        <f>IF(F73&gt;40,INDEX('возрастной коэф'!$B$1:$B$41,MATCH(F73,'возрастной коэф'!$A:$A),1),1)</f>
        <v>1</v>
      </c>
      <c r="H73" s="24" t="str">
        <f t="shared" si="14"/>
        <v/>
      </c>
      <c r="I73" s="19"/>
      <c r="J73" s="19"/>
      <c r="K73" s="18"/>
      <c r="L73" s="41">
        <f>IF(K73&gt;0,INDEX('Мэлоун для женщин'!$A$1:$K$166,MATCH(INT(K73),'Мэлоун для женщин'!$A:$A),MATCH(ROUND(MOD(K73,1),1),'Мэлоун для женщин'!$A$1:$K$1)),0)</f>
        <v>0</v>
      </c>
      <c r="M73" s="44"/>
      <c r="N73" s="44"/>
      <c r="O73" s="44"/>
      <c r="P73" s="44"/>
      <c r="Q73" s="44"/>
      <c r="R73" s="44"/>
      <c r="S73" s="44"/>
      <c r="T73" s="44"/>
      <c r="U73" s="18"/>
      <c r="V73" s="18"/>
      <c r="W73" s="18"/>
      <c r="X73" s="18"/>
      <c r="Y73" s="23">
        <f t="shared" si="15"/>
        <v>0</v>
      </c>
      <c r="Z73" s="23">
        <f t="shared" si="11"/>
        <v>0</v>
      </c>
    </row>
    <row r="74" spans="2:26" x14ac:dyDescent="0.25">
      <c r="B74" s="18"/>
      <c r="C74" s="23">
        <f t="shared" si="12"/>
        <v>0</v>
      </c>
      <c r="D74" s="20"/>
      <c r="E74" s="21"/>
      <c r="F74" s="24">
        <f t="shared" si="13"/>
        <v>0</v>
      </c>
      <c r="G74" s="33">
        <f>IF(F74&gt;40,INDEX('возрастной коэф'!$B$1:$B$41,MATCH(F74,'возрастной коэф'!$A:$A),1),1)</f>
        <v>1</v>
      </c>
      <c r="H74" s="24" t="str">
        <f t="shared" si="14"/>
        <v/>
      </c>
      <c r="I74" s="19"/>
      <c r="J74" s="19"/>
      <c r="K74" s="18"/>
      <c r="L74" s="41">
        <f>IF(K74&gt;0,INDEX('Мэлоун для женщин'!$A$1:$K$166,MATCH(INT(K74),'Мэлоун для женщин'!$A:$A),MATCH(ROUND(MOD(K74,1),1),'Мэлоун для женщин'!$A$1:$K$1)),0)</f>
        <v>0</v>
      </c>
      <c r="M74" s="44"/>
      <c r="N74" s="44"/>
      <c r="O74" s="44"/>
      <c r="P74" s="44"/>
      <c r="Q74" s="44"/>
      <c r="R74" s="44"/>
      <c r="S74" s="44"/>
      <c r="T74" s="44"/>
      <c r="U74" s="18"/>
      <c r="V74" s="18"/>
      <c r="W74" s="18"/>
      <c r="X74" s="18"/>
      <c r="Y74" s="23">
        <f t="shared" si="15"/>
        <v>0</v>
      </c>
      <c r="Z74" s="23">
        <f t="shared" si="11"/>
        <v>0</v>
      </c>
    </row>
    <row r="75" spans="2:26" x14ac:dyDescent="0.25">
      <c r="B75" s="18"/>
      <c r="C75" s="23">
        <f t="shared" si="12"/>
        <v>0</v>
      </c>
      <c r="D75" s="20"/>
      <c r="E75" s="21"/>
      <c r="F75" s="24">
        <f t="shared" si="13"/>
        <v>0</v>
      </c>
      <c r="G75" s="33">
        <f>IF(F75&gt;40,INDEX('возрастной коэф'!$B$1:$B$41,MATCH(F75,'возрастной коэф'!$A:$A),1),1)</f>
        <v>1</v>
      </c>
      <c r="H75" s="24" t="str">
        <f t="shared" si="14"/>
        <v/>
      </c>
      <c r="I75" s="19"/>
      <c r="J75" s="19"/>
      <c r="K75" s="18"/>
      <c r="L75" s="41">
        <f>IF(K75&gt;0,INDEX('Мэлоун для женщин'!$A$1:$K$166,MATCH(INT(K75),'Мэлоун для женщин'!$A:$A),MATCH(ROUND(MOD(K75,1),1),'Мэлоун для женщин'!$A$1:$K$1)),0)</f>
        <v>0</v>
      </c>
      <c r="M75" s="44"/>
      <c r="N75" s="44"/>
      <c r="O75" s="44"/>
      <c r="P75" s="44"/>
      <c r="Q75" s="44"/>
      <c r="R75" s="44"/>
      <c r="S75" s="44"/>
      <c r="T75" s="44"/>
      <c r="U75" s="18"/>
      <c r="V75" s="18"/>
      <c r="W75" s="18"/>
      <c r="X75" s="18"/>
      <c r="Y75" s="23">
        <f t="shared" si="15"/>
        <v>0</v>
      </c>
      <c r="Z75" s="23">
        <f t="shared" si="11"/>
        <v>0</v>
      </c>
    </row>
    <row r="76" spans="2:26" x14ac:dyDescent="0.25">
      <c r="B76" s="18"/>
      <c r="C76" s="23">
        <f t="shared" si="12"/>
        <v>0</v>
      </c>
      <c r="D76" s="20"/>
      <c r="E76" s="21"/>
      <c r="F76" s="24">
        <f t="shared" si="13"/>
        <v>0</v>
      </c>
      <c r="G76" s="33">
        <f>IF(F76&gt;40,INDEX('возрастной коэф'!$B$1:$B$41,MATCH(F76,'возрастной коэф'!$A:$A),1),1)</f>
        <v>1</v>
      </c>
      <c r="H76" s="24" t="str">
        <f t="shared" si="14"/>
        <v/>
      </c>
      <c r="I76" s="19"/>
      <c r="J76" s="19"/>
      <c r="K76" s="18"/>
      <c r="L76" s="41">
        <f>IF(K76&gt;0,INDEX('Мэлоун для женщин'!$A$1:$K$166,MATCH(INT(K76),'Мэлоун для женщин'!$A:$A),MATCH(ROUND(MOD(K76,1),1),'Мэлоун для женщин'!$A$1:$K$1)),0)</f>
        <v>0</v>
      </c>
      <c r="M76" s="44"/>
      <c r="N76" s="44"/>
      <c r="O76" s="44"/>
      <c r="P76" s="44"/>
      <c r="Q76" s="44"/>
      <c r="R76" s="44"/>
      <c r="S76" s="44"/>
      <c r="T76" s="44"/>
      <c r="U76" s="18"/>
      <c r="V76" s="18"/>
      <c r="W76" s="18"/>
      <c r="X76" s="18"/>
      <c r="Y76" s="23">
        <f t="shared" si="15"/>
        <v>0</v>
      </c>
      <c r="Z76" s="23">
        <f t="shared" si="11"/>
        <v>0</v>
      </c>
    </row>
    <row r="77" spans="2:26" x14ac:dyDescent="0.25">
      <c r="B77" s="18"/>
      <c r="C77" s="23">
        <f t="shared" si="12"/>
        <v>0</v>
      </c>
      <c r="D77" s="20"/>
      <c r="E77" s="21"/>
      <c r="F77" s="24">
        <f t="shared" si="13"/>
        <v>0</v>
      </c>
      <c r="G77" s="33">
        <f>IF(F77&gt;40,INDEX('возрастной коэф'!$B$1:$B$41,MATCH(F77,'возрастной коэф'!$A:$A),1),1)</f>
        <v>1</v>
      </c>
      <c r="H77" s="24" t="str">
        <f t="shared" si="14"/>
        <v/>
      </c>
      <c r="I77" s="19"/>
      <c r="J77" s="19"/>
      <c r="K77" s="18"/>
      <c r="L77" s="41">
        <f>IF(K77&gt;0,INDEX('Мэлоун для женщин'!$A$1:$K$166,MATCH(INT(K77),'Мэлоун для женщин'!$A:$A),MATCH(ROUND(MOD(K77,1),1),'Мэлоун для женщин'!$A$1:$K$1)),0)</f>
        <v>0</v>
      </c>
      <c r="M77" s="44"/>
      <c r="N77" s="44"/>
      <c r="O77" s="44"/>
      <c r="P77" s="44"/>
      <c r="Q77" s="44"/>
      <c r="R77" s="44"/>
      <c r="S77" s="44"/>
      <c r="T77" s="44"/>
      <c r="U77" s="18"/>
      <c r="V77" s="18"/>
      <c r="W77" s="18"/>
      <c r="X77" s="18"/>
      <c r="Y77" s="23">
        <f t="shared" si="15"/>
        <v>0</v>
      </c>
      <c r="Z77" s="23">
        <f t="shared" si="11"/>
        <v>0</v>
      </c>
    </row>
    <row r="78" spans="2:26" x14ac:dyDescent="0.25">
      <c r="B78" s="18"/>
      <c r="C78" s="23">
        <f t="shared" si="12"/>
        <v>0</v>
      </c>
      <c r="D78" s="20"/>
      <c r="E78" s="21"/>
      <c r="F78" s="24">
        <f t="shared" si="13"/>
        <v>0</v>
      </c>
      <c r="G78" s="33">
        <f>IF(F78&gt;40,INDEX('возрастной коэф'!$B$1:$B$41,MATCH(F78,'возрастной коэф'!$A:$A),1),1)</f>
        <v>1</v>
      </c>
      <c r="H78" s="24" t="str">
        <f t="shared" si="14"/>
        <v/>
      </c>
      <c r="I78" s="19"/>
      <c r="J78" s="19"/>
      <c r="K78" s="18"/>
      <c r="L78" s="41">
        <f>IF(K78&gt;0,INDEX('Мэлоун для женщин'!$A$1:$K$166,MATCH(INT(K78),'Мэлоун для женщин'!$A:$A),MATCH(ROUND(MOD(K78,1),1),'Мэлоун для женщин'!$A$1:$K$1)),0)</f>
        <v>0</v>
      </c>
      <c r="M78" s="44"/>
      <c r="N78" s="44"/>
      <c r="O78" s="44"/>
      <c r="P78" s="44"/>
      <c r="Q78" s="44"/>
      <c r="R78" s="44"/>
      <c r="S78" s="44"/>
      <c r="T78" s="44"/>
      <c r="U78" s="18"/>
      <c r="V78" s="18"/>
      <c r="W78" s="18"/>
      <c r="X78" s="18"/>
      <c r="Y78" s="23">
        <f t="shared" si="15"/>
        <v>0</v>
      </c>
      <c r="Z78" s="23">
        <f t="shared" si="11"/>
        <v>0</v>
      </c>
    </row>
    <row r="79" spans="2:26" x14ac:dyDescent="0.25">
      <c r="B79" s="18"/>
      <c r="C79" s="23">
        <f t="shared" si="12"/>
        <v>0</v>
      </c>
      <c r="D79" s="20"/>
      <c r="E79" s="21"/>
      <c r="F79" s="24">
        <f t="shared" si="13"/>
        <v>0</v>
      </c>
      <c r="G79" s="33">
        <f>IF(F79&gt;40,INDEX('возрастной коэф'!$B$1:$B$41,MATCH(F79,'возрастной коэф'!$A:$A),1),1)</f>
        <v>1</v>
      </c>
      <c r="H79" s="24" t="str">
        <f t="shared" si="14"/>
        <v/>
      </c>
      <c r="I79" s="19"/>
      <c r="J79" s="19"/>
      <c r="K79" s="18"/>
      <c r="L79" s="41">
        <f>IF(K79&gt;0,INDEX('Мэлоун для женщин'!$A$1:$K$166,MATCH(INT(K79),'Мэлоун для женщин'!$A:$A),MATCH(ROUND(MOD(K79,1),1),'Мэлоун для женщин'!$A$1:$K$1)),0)</f>
        <v>0</v>
      </c>
      <c r="M79" s="44"/>
      <c r="N79" s="44"/>
      <c r="O79" s="44"/>
      <c r="P79" s="44"/>
      <c r="Q79" s="44"/>
      <c r="R79" s="44"/>
      <c r="S79" s="44"/>
      <c r="T79" s="44"/>
      <c r="U79" s="18"/>
      <c r="V79" s="18"/>
      <c r="W79" s="18"/>
      <c r="X79" s="18"/>
      <c r="Y79" s="23">
        <f t="shared" si="15"/>
        <v>0</v>
      </c>
      <c r="Z79" s="23">
        <f t="shared" si="11"/>
        <v>0</v>
      </c>
    </row>
    <row r="80" spans="2:26" x14ac:dyDescent="0.25">
      <c r="B80" s="18"/>
      <c r="C80" s="23">
        <f t="shared" si="12"/>
        <v>0</v>
      </c>
      <c r="D80" s="20"/>
      <c r="E80" s="21"/>
      <c r="F80" s="24">
        <f t="shared" si="13"/>
        <v>0</v>
      </c>
      <c r="G80" s="33">
        <f>IF(F80&gt;40,INDEX('возрастной коэф'!$B$1:$B$41,MATCH(F80,'возрастной коэф'!$A:$A),1),1)</f>
        <v>1</v>
      </c>
      <c r="H80" s="24" t="str">
        <f t="shared" si="14"/>
        <v/>
      </c>
      <c r="I80" s="19"/>
      <c r="J80" s="19"/>
      <c r="K80" s="18"/>
      <c r="L80" s="41">
        <f>IF(K80&gt;0,INDEX('Мэлоун для женщин'!$A$1:$K$166,MATCH(INT(K80),'Мэлоун для женщин'!$A:$A),MATCH(ROUND(MOD(K80,1),1),'Мэлоун для женщин'!$A$1:$K$1)),0)</f>
        <v>0</v>
      </c>
      <c r="M80" s="44"/>
      <c r="N80" s="44"/>
      <c r="O80" s="44"/>
      <c r="P80" s="44"/>
      <c r="Q80" s="44"/>
      <c r="R80" s="44"/>
      <c r="S80" s="44"/>
      <c r="T80" s="44"/>
      <c r="U80" s="18"/>
      <c r="V80" s="18"/>
      <c r="W80" s="18"/>
      <c r="X80" s="18"/>
      <c r="Y80" s="23">
        <f t="shared" si="15"/>
        <v>0</v>
      </c>
      <c r="Z80" s="23">
        <f t="shared" si="11"/>
        <v>0</v>
      </c>
    </row>
    <row r="81" spans="2:26" x14ac:dyDescent="0.25">
      <c r="B81" s="18"/>
      <c r="C81" s="23">
        <f t="shared" si="12"/>
        <v>0</v>
      </c>
      <c r="D81" s="20"/>
      <c r="E81" s="21"/>
      <c r="F81" s="24">
        <f t="shared" si="13"/>
        <v>0</v>
      </c>
      <c r="G81" s="33">
        <f>IF(F81&gt;40,INDEX('возрастной коэф'!$B$1:$B$41,MATCH(F81,'возрастной коэф'!$A:$A),1),1)</f>
        <v>1</v>
      </c>
      <c r="H81" s="24" t="str">
        <f t="shared" si="14"/>
        <v/>
      </c>
      <c r="I81" s="19"/>
      <c r="J81" s="19"/>
      <c r="K81" s="18"/>
      <c r="L81" s="41">
        <f>IF(K81&gt;0,INDEX('Мэлоун для женщин'!$A$1:$K$166,MATCH(INT(K81),'Мэлоун для женщин'!$A:$A),MATCH(ROUND(MOD(K81,1),1),'Мэлоун для женщин'!$A$1:$K$1)),0)</f>
        <v>0</v>
      </c>
      <c r="M81" s="44"/>
      <c r="N81" s="44"/>
      <c r="O81" s="44"/>
      <c r="P81" s="44"/>
      <c r="Q81" s="44"/>
      <c r="R81" s="44"/>
      <c r="S81" s="44"/>
      <c r="T81" s="44"/>
      <c r="U81" s="18"/>
      <c r="V81" s="18"/>
      <c r="W81" s="18"/>
      <c r="X81" s="18"/>
      <c r="Y81" s="23">
        <f t="shared" si="15"/>
        <v>0</v>
      </c>
      <c r="Z81" s="23">
        <f t="shared" si="11"/>
        <v>0</v>
      </c>
    </row>
    <row r="82" spans="2:26" x14ac:dyDescent="0.25">
      <c r="B82" s="18"/>
      <c r="C82" s="23">
        <f t="shared" si="12"/>
        <v>0</v>
      </c>
      <c r="D82" s="20"/>
      <c r="E82" s="21"/>
      <c r="F82" s="24">
        <f t="shared" si="13"/>
        <v>0</v>
      </c>
      <c r="G82" s="33">
        <f>IF(F82&gt;40,INDEX('возрастной коэф'!$B$1:$B$41,MATCH(F82,'возрастной коэф'!$A:$A),1),1)</f>
        <v>1</v>
      </c>
      <c r="H82" s="24" t="str">
        <f t="shared" si="14"/>
        <v/>
      </c>
      <c r="I82" s="19"/>
      <c r="J82" s="19"/>
      <c r="K82" s="18"/>
      <c r="L82" s="41">
        <f>IF(K82&gt;0,INDEX('Мэлоун для женщин'!$A$1:$K$166,MATCH(INT(K82),'Мэлоун для женщин'!$A:$A),MATCH(ROUND(MOD(K82,1),1),'Мэлоун для женщин'!$A$1:$K$1)),0)</f>
        <v>0</v>
      </c>
      <c r="M82" s="44"/>
      <c r="N82" s="44"/>
      <c r="O82" s="44"/>
      <c r="P82" s="44"/>
      <c r="Q82" s="44"/>
      <c r="R82" s="44"/>
      <c r="S82" s="44"/>
      <c r="T82" s="44"/>
      <c r="U82" s="18"/>
      <c r="V82" s="18"/>
      <c r="W82" s="18"/>
      <c r="X82" s="18"/>
      <c r="Y82" s="23">
        <f t="shared" si="15"/>
        <v>0</v>
      </c>
      <c r="Z82" s="23">
        <f t="shared" si="11"/>
        <v>0</v>
      </c>
    </row>
    <row r="83" spans="2:26" x14ac:dyDescent="0.25">
      <c r="B83" s="18"/>
      <c r="C83" s="23">
        <f t="shared" si="12"/>
        <v>0</v>
      </c>
      <c r="D83" s="20"/>
      <c r="E83" s="21"/>
      <c r="F83" s="24">
        <f t="shared" si="13"/>
        <v>0</v>
      </c>
      <c r="G83" s="33">
        <f>IF(F83&gt;40,INDEX('возрастной коэф'!$B$1:$B$41,MATCH(F83,'возрастной коэф'!$A:$A),1),1)</f>
        <v>1</v>
      </c>
      <c r="H83" s="24" t="str">
        <f t="shared" si="14"/>
        <v/>
      </c>
      <c r="I83" s="19"/>
      <c r="J83" s="19"/>
      <c r="K83" s="18"/>
      <c r="L83" s="41">
        <f>IF(K83&gt;0,INDEX('Мэлоун для женщин'!$A$1:$K$166,MATCH(INT(K83),'Мэлоун для женщин'!$A:$A),MATCH(ROUND(MOD(K83,1),1),'Мэлоун для женщин'!$A$1:$K$1)),0)</f>
        <v>0</v>
      </c>
      <c r="M83" s="44"/>
      <c r="N83" s="44"/>
      <c r="O83" s="44"/>
      <c r="P83" s="44"/>
      <c r="Q83" s="44"/>
      <c r="R83" s="44"/>
      <c r="S83" s="44"/>
      <c r="T83" s="44"/>
      <c r="U83" s="18"/>
      <c r="V83" s="18"/>
      <c r="W83" s="18"/>
      <c r="X83" s="18"/>
      <c r="Y83" s="23">
        <f t="shared" si="15"/>
        <v>0</v>
      </c>
      <c r="Z83" s="23">
        <f t="shared" si="11"/>
        <v>0</v>
      </c>
    </row>
    <row r="84" spans="2:26" x14ac:dyDescent="0.25">
      <c r="B84" s="18"/>
      <c r="C84" s="23">
        <f t="shared" si="12"/>
        <v>0</v>
      </c>
      <c r="D84" s="20"/>
      <c r="E84" s="21"/>
      <c r="F84" s="24">
        <f t="shared" si="13"/>
        <v>0</v>
      </c>
      <c r="G84" s="33">
        <f>IF(F84&gt;40,INDEX('возрастной коэф'!$B$1:$B$41,MATCH(F84,'возрастной коэф'!$A:$A),1),1)</f>
        <v>1</v>
      </c>
      <c r="H84" s="24" t="str">
        <f t="shared" si="14"/>
        <v/>
      </c>
      <c r="I84" s="19"/>
      <c r="J84" s="19"/>
      <c r="K84" s="18"/>
      <c r="L84" s="41">
        <f>IF(K84&gt;0,INDEX('Мэлоун для женщин'!$A$1:$K$166,MATCH(INT(K84),'Мэлоун для женщин'!$A:$A),MATCH(ROUND(MOD(K84,1),1),'Мэлоун для женщин'!$A$1:$K$1)),0)</f>
        <v>0</v>
      </c>
      <c r="M84" s="44"/>
      <c r="N84" s="44"/>
      <c r="O84" s="44"/>
      <c r="P84" s="44"/>
      <c r="Q84" s="44"/>
      <c r="R84" s="44"/>
      <c r="S84" s="44"/>
      <c r="T84" s="44"/>
      <c r="U84" s="18"/>
      <c r="V84" s="18"/>
      <c r="W84" s="18"/>
      <c r="X84" s="18"/>
      <c r="Y84" s="23">
        <f t="shared" si="15"/>
        <v>0</v>
      </c>
      <c r="Z84" s="23">
        <f t="shared" si="11"/>
        <v>0</v>
      </c>
    </row>
    <row r="85" spans="2:26" x14ac:dyDescent="0.25">
      <c r="B85" s="18"/>
      <c r="C85" s="23">
        <f t="shared" si="12"/>
        <v>0</v>
      </c>
      <c r="D85" s="20"/>
      <c r="E85" s="21"/>
      <c r="F85" s="24">
        <f t="shared" si="13"/>
        <v>0</v>
      </c>
      <c r="G85" s="33">
        <f>IF(F85&gt;40,INDEX('возрастной коэф'!$B$1:$B$41,MATCH(F85,'возрастной коэф'!$A:$A),1),1)</f>
        <v>1</v>
      </c>
      <c r="H85" s="24" t="str">
        <f t="shared" si="14"/>
        <v/>
      </c>
      <c r="I85" s="19"/>
      <c r="J85" s="19"/>
      <c r="K85" s="18"/>
      <c r="L85" s="41">
        <f>IF(K85&gt;0,INDEX('Мэлоун для женщин'!$A$1:$K$166,MATCH(INT(K85),'Мэлоун для женщин'!$A:$A),MATCH(ROUND(MOD(K85,1),1),'Мэлоун для женщин'!$A$1:$K$1)),0)</f>
        <v>0</v>
      </c>
      <c r="M85" s="44"/>
      <c r="N85" s="44"/>
      <c r="O85" s="44"/>
      <c r="P85" s="44"/>
      <c r="Q85" s="44"/>
      <c r="R85" s="44"/>
      <c r="S85" s="44"/>
      <c r="T85" s="44"/>
      <c r="U85" s="18"/>
      <c r="V85" s="18"/>
      <c r="W85" s="18"/>
      <c r="X85" s="18"/>
      <c r="Y85" s="23">
        <f t="shared" si="15"/>
        <v>0</v>
      </c>
      <c r="Z85" s="23">
        <f t="shared" si="11"/>
        <v>0</v>
      </c>
    </row>
    <row r="86" spans="2:26" x14ac:dyDescent="0.25">
      <c r="B86" s="18"/>
      <c r="C86" s="23">
        <f t="shared" si="12"/>
        <v>0</v>
      </c>
      <c r="D86" s="20"/>
      <c r="E86" s="21"/>
      <c r="F86" s="24">
        <f t="shared" si="13"/>
        <v>0</v>
      </c>
      <c r="G86" s="33">
        <f>IF(F86&gt;40,INDEX('возрастной коэф'!$B$1:$B$41,MATCH(F86,'возрастной коэф'!$A:$A),1),1)</f>
        <v>1</v>
      </c>
      <c r="H86" s="24" t="str">
        <f t="shared" si="14"/>
        <v/>
      </c>
      <c r="I86" s="19"/>
      <c r="J86" s="19"/>
      <c r="K86" s="18"/>
      <c r="L86" s="41">
        <f>IF(K86&gt;0,INDEX('Мэлоун для женщин'!$A$1:$K$166,MATCH(INT(K86),'Мэлоун для женщин'!$A:$A),MATCH(ROUND(MOD(K86,1),1),'Мэлоун для женщин'!$A$1:$K$1)),0)</f>
        <v>0</v>
      </c>
      <c r="M86" s="44"/>
      <c r="N86" s="44"/>
      <c r="O86" s="44"/>
      <c r="P86" s="44"/>
      <c r="Q86" s="44"/>
      <c r="R86" s="44"/>
      <c r="S86" s="44"/>
      <c r="T86" s="44"/>
      <c r="U86" s="18"/>
      <c r="V86" s="18"/>
      <c r="W86" s="18"/>
      <c r="X86" s="18"/>
      <c r="Y86" s="23">
        <f t="shared" si="15"/>
        <v>0</v>
      </c>
      <c r="Z86" s="23">
        <f t="shared" si="11"/>
        <v>0</v>
      </c>
    </row>
    <row r="87" spans="2:26" x14ac:dyDescent="0.25">
      <c r="B87" s="18"/>
      <c r="C87" s="23">
        <f t="shared" si="12"/>
        <v>0</v>
      </c>
      <c r="D87" s="20"/>
      <c r="E87" s="21"/>
      <c r="F87" s="24">
        <f t="shared" si="13"/>
        <v>0</v>
      </c>
      <c r="G87" s="33">
        <f>IF(F87&gt;40,INDEX('возрастной коэф'!$B$1:$B$41,MATCH(F87,'возрастной коэф'!$A:$A),1),1)</f>
        <v>1</v>
      </c>
      <c r="H87" s="24" t="str">
        <f t="shared" si="14"/>
        <v/>
      </c>
      <c r="I87" s="19"/>
      <c r="J87" s="19"/>
      <c r="K87" s="18"/>
      <c r="L87" s="41">
        <f>IF(K87&gt;0,INDEX('Мэлоун для женщин'!$A$1:$K$166,MATCH(INT(K87),'Мэлоун для женщин'!$A:$A),MATCH(ROUND(MOD(K87,1),1),'Мэлоун для женщин'!$A$1:$K$1)),0)</f>
        <v>0</v>
      </c>
      <c r="M87" s="44"/>
      <c r="N87" s="44"/>
      <c r="O87" s="44"/>
      <c r="P87" s="44"/>
      <c r="Q87" s="44"/>
      <c r="R87" s="44"/>
      <c r="S87" s="44"/>
      <c r="T87" s="44"/>
      <c r="U87" s="18"/>
      <c r="V87" s="18"/>
      <c r="W87" s="18"/>
      <c r="X87" s="18"/>
      <c r="Y87" s="23">
        <f t="shared" si="15"/>
        <v>0</v>
      </c>
      <c r="Z87" s="23">
        <f t="shared" si="11"/>
        <v>0</v>
      </c>
    </row>
    <row r="88" spans="2:26" x14ac:dyDescent="0.25">
      <c r="B88" s="18"/>
      <c r="C88" s="23">
        <f t="shared" si="12"/>
        <v>0</v>
      </c>
      <c r="D88" s="20"/>
      <c r="E88" s="21"/>
      <c r="F88" s="24">
        <f t="shared" si="13"/>
        <v>0</v>
      </c>
      <c r="G88" s="33">
        <f>IF(F88&gt;40,INDEX('возрастной коэф'!$B$1:$B$41,MATCH(F88,'возрастной коэф'!$A:$A),1),1)</f>
        <v>1</v>
      </c>
      <c r="H88" s="24" t="str">
        <f t="shared" si="14"/>
        <v/>
      </c>
      <c r="I88" s="19"/>
      <c r="J88" s="19"/>
      <c r="K88" s="18"/>
      <c r="L88" s="41">
        <f>IF(K88&gt;0,INDEX('Мэлоун для женщин'!$A$1:$K$166,MATCH(INT(K88),'Мэлоун для женщин'!$A:$A),MATCH(ROUND(MOD(K88,1),1),'Мэлоун для женщин'!$A$1:$K$1)),0)</f>
        <v>0</v>
      </c>
      <c r="M88" s="44"/>
      <c r="N88" s="44"/>
      <c r="O88" s="44"/>
      <c r="P88" s="44"/>
      <c r="Q88" s="44"/>
      <c r="R88" s="44"/>
      <c r="S88" s="44"/>
      <c r="T88" s="44"/>
      <c r="U88" s="18"/>
      <c r="V88" s="18"/>
      <c r="W88" s="18"/>
      <c r="X88" s="18"/>
      <c r="Y88" s="23">
        <f t="shared" si="15"/>
        <v>0</v>
      </c>
      <c r="Z88" s="23">
        <f t="shared" si="11"/>
        <v>0</v>
      </c>
    </row>
    <row r="89" spans="2:26" x14ac:dyDescent="0.25">
      <c r="B89" s="18"/>
      <c r="C89" s="23">
        <f t="shared" si="12"/>
        <v>0</v>
      </c>
      <c r="D89" s="20"/>
      <c r="E89" s="21"/>
      <c r="F89" s="24">
        <f t="shared" si="13"/>
        <v>0</v>
      </c>
      <c r="G89" s="33">
        <f>IF(F89&gt;40,INDEX('возрастной коэф'!$B$1:$B$41,MATCH(F89,'возрастной коэф'!$A:$A),1),1)</f>
        <v>1</v>
      </c>
      <c r="H89" s="24" t="str">
        <f t="shared" si="14"/>
        <v/>
      </c>
      <c r="I89" s="19"/>
      <c r="J89" s="19"/>
      <c r="K89" s="18"/>
      <c r="L89" s="41">
        <f>IF(K89&gt;0,INDEX('Мэлоун для женщин'!$A$1:$K$166,MATCH(INT(K89),'Мэлоун для женщин'!$A:$A),MATCH(ROUND(MOD(K89,1),1),'Мэлоун для женщин'!$A$1:$K$1)),0)</f>
        <v>0</v>
      </c>
      <c r="M89" s="44"/>
      <c r="N89" s="44"/>
      <c r="O89" s="44"/>
      <c r="P89" s="44"/>
      <c r="Q89" s="44"/>
      <c r="R89" s="44"/>
      <c r="S89" s="44"/>
      <c r="T89" s="44"/>
      <c r="U89" s="18"/>
      <c r="V89" s="18"/>
      <c r="W89" s="18"/>
      <c r="X89" s="18"/>
      <c r="Y89" s="23">
        <f t="shared" si="15"/>
        <v>0</v>
      </c>
      <c r="Z89" s="23">
        <f t="shared" si="11"/>
        <v>0</v>
      </c>
    </row>
    <row r="90" spans="2:26" x14ac:dyDescent="0.25">
      <c r="B90" s="18"/>
      <c r="C90" s="23">
        <f t="shared" si="12"/>
        <v>0</v>
      </c>
      <c r="D90" s="20"/>
      <c r="E90" s="21"/>
      <c r="F90" s="24">
        <f t="shared" si="13"/>
        <v>0</v>
      </c>
      <c r="G90" s="33">
        <f>IF(F90&gt;40,INDEX('возрастной коэф'!$B$1:$B$41,MATCH(F90,'возрастной коэф'!$A:$A),1),1)</f>
        <v>1</v>
      </c>
      <c r="H90" s="24" t="str">
        <f t="shared" si="14"/>
        <v/>
      </c>
      <c r="I90" s="19"/>
      <c r="J90" s="19"/>
      <c r="K90" s="18"/>
      <c r="L90" s="41">
        <f>IF(K90&gt;0,INDEX('Мэлоун для женщин'!$A$1:$K$166,MATCH(INT(K90),'Мэлоун для женщин'!$A:$A),MATCH(ROUND(MOD(K90,1),1),'Мэлоун для женщин'!$A$1:$K$1)),0)</f>
        <v>0</v>
      </c>
      <c r="M90" s="44"/>
      <c r="N90" s="44"/>
      <c r="O90" s="44"/>
      <c r="P90" s="44"/>
      <c r="Q90" s="44"/>
      <c r="R90" s="44"/>
      <c r="S90" s="44"/>
      <c r="T90" s="44"/>
      <c r="U90" s="18"/>
      <c r="V90" s="18"/>
      <c r="W90" s="18"/>
      <c r="X90" s="18"/>
      <c r="Y90" s="23">
        <f t="shared" si="15"/>
        <v>0</v>
      </c>
      <c r="Z90" s="23">
        <f t="shared" si="11"/>
        <v>0</v>
      </c>
    </row>
    <row r="91" spans="2:26" x14ac:dyDescent="0.25">
      <c r="B91" s="18"/>
      <c r="C91" s="23">
        <f t="shared" si="12"/>
        <v>0</v>
      </c>
      <c r="D91" s="20"/>
      <c r="E91" s="21"/>
      <c r="F91" s="24">
        <f t="shared" si="13"/>
        <v>0</v>
      </c>
      <c r="G91" s="33">
        <f>IF(F91&gt;40,INDEX('возрастной коэф'!$B$1:$B$41,MATCH(F91,'возрастной коэф'!$A:$A),1),1)</f>
        <v>1</v>
      </c>
      <c r="H91" s="24" t="str">
        <f t="shared" si="14"/>
        <v/>
      </c>
      <c r="I91" s="19"/>
      <c r="J91" s="19"/>
      <c r="K91" s="18"/>
      <c r="L91" s="41">
        <f>IF(K91&gt;0,INDEX('Мэлоун для женщин'!$A$1:$K$166,MATCH(INT(K91),'Мэлоун для женщин'!$A:$A),MATCH(ROUND(MOD(K91,1),1),'Мэлоун для женщин'!$A$1:$K$1)),0)</f>
        <v>0</v>
      </c>
      <c r="M91" s="44"/>
      <c r="N91" s="44"/>
      <c r="O91" s="44"/>
      <c r="P91" s="44"/>
      <c r="Q91" s="44"/>
      <c r="R91" s="44"/>
      <c r="S91" s="44"/>
      <c r="T91" s="44"/>
      <c r="U91" s="18"/>
      <c r="V91" s="18"/>
      <c r="W91" s="18"/>
      <c r="X91" s="18"/>
      <c r="Y91" s="23">
        <f t="shared" si="15"/>
        <v>0</v>
      </c>
      <c r="Z91" s="23">
        <f t="shared" si="11"/>
        <v>0</v>
      </c>
    </row>
    <row r="92" spans="2:26" x14ac:dyDescent="0.25">
      <c r="B92" s="18"/>
      <c r="C92" s="23">
        <f t="shared" si="12"/>
        <v>0</v>
      </c>
      <c r="D92" s="20"/>
      <c r="E92" s="21"/>
      <c r="F92" s="24">
        <f t="shared" si="13"/>
        <v>0</v>
      </c>
      <c r="G92" s="33">
        <f>IF(F92&gt;40,INDEX('возрастной коэф'!$B$1:$B$41,MATCH(F92,'возрастной коэф'!$A:$A),1),1)</f>
        <v>1</v>
      </c>
      <c r="H92" s="24" t="str">
        <f t="shared" si="14"/>
        <v/>
      </c>
      <c r="I92" s="19"/>
      <c r="J92" s="19"/>
      <c r="K92" s="18"/>
      <c r="L92" s="41">
        <f>IF(K92&gt;0,INDEX('Мэлоун для женщин'!$A$1:$K$166,MATCH(INT(K92),'Мэлоун для женщин'!$A:$A),MATCH(ROUND(MOD(K92,1),1),'Мэлоун для женщин'!$A$1:$K$1)),0)</f>
        <v>0</v>
      </c>
      <c r="M92" s="44"/>
      <c r="N92" s="44"/>
      <c r="O92" s="44"/>
      <c r="P92" s="44"/>
      <c r="Q92" s="44"/>
      <c r="R92" s="44"/>
      <c r="S92" s="44"/>
      <c r="T92" s="44"/>
      <c r="U92" s="18"/>
      <c r="V92" s="18"/>
      <c r="W92" s="18"/>
      <c r="X92" s="18"/>
      <c r="Y92" s="23">
        <f t="shared" si="15"/>
        <v>0</v>
      </c>
      <c r="Z92" s="23">
        <f t="shared" si="11"/>
        <v>0</v>
      </c>
    </row>
    <row r="93" spans="2:26" x14ac:dyDescent="0.25">
      <c r="B93" s="18"/>
      <c r="C93" s="23">
        <f t="shared" si="12"/>
        <v>0</v>
      </c>
      <c r="D93" s="20"/>
      <c r="E93" s="21"/>
      <c r="F93" s="24">
        <f t="shared" si="13"/>
        <v>0</v>
      </c>
      <c r="G93" s="33">
        <f>IF(F93&gt;40,INDEX('возрастной коэф'!$B$1:$B$41,MATCH(F93,'возрастной коэф'!$A:$A),1),1)</f>
        <v>1</v>
      </c>
      <c r="H93" s="24" t="str">
        <f t="shared" si="14"/>
        <v/>
      </c>
      <c r="I93" s="19"/>
      <c r="J93" s="19"/>
      <c r="K93" s="18"/>
      <c r="L93" s="41">
        <f>IF(K93&gt;0,INDEX('Мэлоун для женщин'!$A$1:$K$166,MATCH(INT(K93),'Мэлоун для женщин'!$A:$A),MATCH(ROUND(MOD(K93,1),1),'Мэлоун для женщин'!$A$1:$K$1)),0)</f>
        <v>0</v>
      </c>
      <c r="M93" s="44"/>
      <c r="N93" s="44"/>
      <c r="O93" s="44"/>
      <c r="P93" s="44"/>
      <c r="Q93" s="44"/>
      <c r="R93" s="44"/>
      <c r="S93" s="44"/>
      <c r="T93" s="44"/>
      <c r="U93" s="18"/>
      <c r="V93" s="18"/>
      <c r="W93" s="18"/>
      <c r="X93" s="18"/>
      <c r="Y93" s="23">
        <f t="shared" si="15"/>
        <v>0</v>
      </c>
      <c r="Z93" s="23">
        <f t="shared" si="11"/>
        <v>0</v>
      </c>
    </row>
    <row r="94" spans="2:26" x14ac:dyDescent="0.25">
      <c r="B94" s="18"/>
      <c r="C94" s="23">
        <f t="shared" si="12"/>
        <v>0</v>
      </c>
      <c r="D94" s="20"/>
      <c r="E94" s="21"/>
      <c r="F94" s="24">
        <f t="shared" si="13"/>
        <v>0</v>
      </c>
      <c r="G94" s="33">
        <f>IF(F94&gt;40,INDEX('возрастной коэф'!$B$1:$B$41,MATCH(F94,'возрастной коэф'!$A:$A),1),1)</f>
        <v>1</v>
      </c>
      <c r="H94" s="24" t="str">
        <f t="shared" si="14"/>
        <v/>
      </c>
      <c r="I94" s="19"/>
      <c r="J94" s="19"/>
      <c r="K94" s="18"/>
      <c r="L94" s="41">
        <f>IF(K94&gt;0,INDEX('Мэлоун для женщин'!$A$1:$K$166,MATCH(INT(K94),'Мэлоун для женщин'!$A:$A),MATCH(ROUND(MOD(K94,1),1),'Мэлоун для женщин'!$A$1:$K$1)),0)</f>
        <v>0</v>
      </c>
      <c r="M94" s="44"/>
      <c r="N94" s="44"/>
      <c r="O94" s="44"/>
      <c r="P94" s="44"/>
      <c r="Q94" s="44"/>
      <c r="R94" s="44"/>
      <c r="S94" s="44"/>
      <c r="T94" s="44"/>
      <c r="U94" s="18"/>
      <c r="V94" s="18"/>
      <c r="W94" s="18"/>
      <c r="X94" s="18"/>
      <c r="Y94" s="23">
        <f t="shared" si="15"/>
        <v>0</v>
      </c>
      <c r="Z94" s="23">
        <f t="shared" si="11"/>
        <v>0</v>
      </c>
    </row>
    <row r="95" spans="2:26" x14ac:dyDescent="0.25">
      <c r="B95" s="18"/>
      <c r="C95" s="23">
        <f t="shared" si="12"/>
        <v>0</v>
      </c>
      <c r="D95" s="20"/>
      <c r="E95" s="21"/>
      <c r="F95" s="24">
        <f t="shared" si="13"/>
        <v>0</v>
      </c>
      <c r="G95" s="33">
        <f>IF(F95&gt;40,INDEX('возрастной коэф'!$B$1:$B$41,MATCH(F95,'возрастной коэф'!$A:$A),1),1)</f>
        <v>1</v>
      </c>
      <c r="H95" s="24" t="str">
        <f t="shared" si="14"/>
        <v/>
      </c>
      <c r="I95" s="19"/>
      <c r="J95" s="19"/>
      <c r="K95" s="18"/>
      <c r="L95" s="41">
        <f>IF(K95&gt;0,INDEX('Мэлоун для женщин'!$A$1:$K$166,MATCH(INT(K95),'Мэлоун для женщин'!$A:$A),MATCH(ROUND(MOD(K95,1),1),'Мэлоун для женщин'!$A$1:$K$1)),0)</f>
        <v>0</v>
      </c>
      <c r="M95" s="44"/>
      <c r="N95" s="44"/>
      <c r="O95" s="44"/>
      <c r="P95" s="44"/>
      <c r="Q95" s="44"/>
      <c r="R95" s="44"/>
      <c r="S95" s="44"/>
      <c r="T95" s="44"/>
      <c r="U95" s="18"/>
      <c r="V95" s="18"/>
      <c r="W95" s="18"/>
      <c r="X95" s="18"/>
      <c r="Y95" s="23">
        <f t="shared" si="15"/>
        <v>0</v>
      </c>
      <c r="Z95" s="23">
        <f t="shared" si="11"/>
        <v>0</v>
      </c>
    </row>
    <row r="96" spans="2:26" x14ac:dyDescent="0.25">
      <c r="B96" s="18"/>
      <c r="C96" s="23">
        <f t="shared" si="12"/>
        <v>0</v>
      </c>
      <c r="D96" s="20"/>
      <c r="E96" s="21"/>
      <c r="F96" s="24">
        <f t="shared" si="13"/>
        <v>0</v>
      </c>
      <c r="G96" s="33">
        <f>IF(F96&gt;40,INDEX('возрастной коэф'!$B$1:$B$41,MATCH(F96,'возрастной коэф'!$A:$A),1),1)</f>
        <v>1</v>
      </c>
      <c r="H96" s="24" t="str">
        <f t="shared" si="14"/>
        <v/>
      </c>
      <c r="I96" s="19"/>
      <c r="J96" s="19"/>
      <c r="K96" s="18"/>
      <c r="L96" s="41">
        <f>IF(K96&gt;0,INDEX('Мэлоун для женщин'!$A$1:$K$166,MATCH(INT(K96),'Мэлоун для женщин'!$A:$A),MATCH(ROUND(MOD(K96,1),1),'Мэлоун для женщин'!$A$1:$K$1)),0)</f>
        <v>0</v>
      </c>
      <c r="M96" s="44"/>
      <c r="N96" s="44"/>
      <c r="O96" s="44"/>
      <c r="P96" s="44"/>
      <c r="Q96" s="44"/>
      <c r="R96" s="44"/>
      <c r="S96" s="44"/>
      <c r="T96" s="44"/>
      <c r="U96" s="18"/>
      <c r="V96" s="18"/>
      <c r="W96" s="18"/>
      <c r="X96" s="18"/>
      <c r="Y96" s="23">
        <f t="shared" si="15"/>
        <v>0</v>
      </c>
      <c r="Z96" s="23">
        <f t="shared" si="11"/>
        <v>0</v>
      </c>
    </row>
    <row r="97" spans="2:26" x14ac:dyDescent="0.25">
      <c r="B97" s="18"/>
      <c r="C97" s="23">
        <f t="shared" si="12"/>
        <v>0</v>
      </c>
      <c r="D97" s="20"/>
      <c r="E97" s="21"/>
      <c r="F97" s="24">
        <f t="shared" si="13"/>
        <v>0</v>
      </c>
      <c r="G97" s="33">
        <f>IF(F97&gt;40,INDEX('возрастной коэф'!$B$1:$B$41,MATCH(F97,'возрастной коэф'!$A:$A),1),1)</f>
        <v>1</v>
      </c>
      <c r="H97" s="24" t="str">
        <f t="shared" si="14"/>
        <v/>
      </c>
      <c r="I97" s="19"/>
      <c r="J97" s="19"/>
      <c r="K97" s="18"/>
      <c r="L97" s="41">
        <f>IF(K97&gt;0,INDEX('Мэлоун для женщин'!$A$1:$K$166,MATCH(INT(K97),'Мэлоун для женщин'!$A:$A),MATCH(ROUND(MOD(K97,1),1),'Мэлоун для женщин'!$A$1:$K$1)),0)</f>
        <v>0</v>
      </c>
      <c r="M97" s="44"/>
      <c r="N97" s="44"/>
      <c r="O97" s="44"/>
      <c r="P97" s="44"/>
      <c r="Q97" s="44"/>
      <c r="R97" s="44"/>
      <c r="S97" s="44"/>
      <c r="T97" s="44"/>
      <c r="U97" s="18"/>
      <c r="V97" s="18"/>
      <c r="W97" s="18"/>
      <c r="X97" s="18"/>
      <c r="Y97" s="23">
        <f t="shared" si="15"/>
        <v>0</v>
      </c>
      <c r="Z97" s="23">
        <f t="shared" si="11"/>
        <v>0</v>
      </c>
    </row>
    <row r="98" spans="2:26" x14ac:dyDescent="0.25">
      <c r="B98" s="18"/>
      <c r="C98" s="23">
        <f t="shared" si="12"/>
        <v>0</v>
      </c>
      <c r="D98" s="20"/>
      <c r="E98" s="21"/>
      <c r="F98" s="24">
        <f t="shared" si="13"/>
        <v>0</v>
      </c>
      <c r="G98" s="33">
        <f>IF(F98&gt;40,INDEX('возрастной коэф'!$B$1:$B$41,MATCH(F98,'возрастной коэф'!$A:$A),1),1)</f>
        <v>1</v>
      </c>
      <c r="H98" s="24" t="str">
        <f t="shared" si="14"/>
        <v/>
      </c>
      <c r="I98" s="19"/>
      <c r="J98" s="19"/>
      <c r="K98" s="18"/>
      <c r="L98" s="41">
        <f>IF(K98&gt;0,INDEX('Мэлоун для женщин'!$A$1:$K$166,MATCH(INT(K98),'Мэлоун для женщин'!$A:$A),MATCH(ROUND(MOD(K98,1),1),'Мэлоун для женщин'!$A$1:$K$1)),0)</f>
        <v>0</v>
      </c>
      <c r="M98" s="44"/>
      <c r="N98" s="44"/>
      <c r="O98" s="44"/>
      <c r="P98" s="44"/>
      <c r="Q98" s="44"/>
      <c r="R98" s="44"/>
      <c r="S98" s="44"/>
      <c r="T98" s="44"/>
      <c r="U98" s="18"/>
      <c r="V98" s="18"/>
      <c r="W98" s="18"/>
      <c r="X98" s="18"/>
      <c r="Y98" s="23">
        <f t="shared" si="15"/>
        <v>0</v>
      </c>
      <c r="Z98" s="23">
        <f t="shared" si="11"/>
        <v>0</v>
      </c>
    </row>
    <row r="99" spans="2:26" x14ac:dyDescent="0.25">
      <c r="B99" s="18"/>
      <c r="C99" s="23">
        <f t="shared" si="12"/>
        <v>0</v>
      </c>
      <c r="D99" s="20"/>
      <c r="E99" s="21"/>
      <c r="F99" s="24">
        <f t="shared" si="13"/>
        <v>0</v>
      </c>
      <c r="G99" s="33">
        <f>IF(F99&gt;40,INDEX('возрастной коэф'!$B$1:$B$41,MATCH(F99,'возрастной коэф'!$A:$A),1),1)</f>
        <v>1</v>
      </c>
      <c r="H99" s="24" t="str">
        <f t="shared" si="14"/>
        <v/>
      </c>
      <c r="I99" s="19"/>
      <c r="J99" s="19"/>
      <c r="K99" s="18"/>
      <c r="L99" s="41">
        <f>IF(K99&gt;0,INDEX('Мэлоун для женщин'!$A$1:$K$166,MATCH(INT(K99),'Мэлоун для женщин'!$A:$A),MATCH(ROUND(MOD(K99,1),1),'Мэлоун для женщин'!$A$1:$K$1)),0)</f>
        <v>0</v>
      </c>
      <c r="M99" s="44"/>
      <c r="N99" s="44"/>
      <c r="O99" s="44"/>
      <c r="P99" s="44"/>
      <c r="Q99" s="44"/>
      <c r="R99" s="44"/>
      <c r="S99" s="44"/>
      <c r="T99" s="44"/>
      <c r="U99" s="18"/>
      <c r="V99" s="18"/>
      <c r="W99" s="18"/>
      <c r="X99" s="18"/>
      <c r="Y99" s="23">
        <f t="shared" si="15"/>
        <v>0</v>
      </c>
      <c r="Z99" s="23">
        <f t="shared" si="11"/>
        <v>0</v>
      </c>
    </row>
    <row r="100" spans="2:26" x14ac:dyDescent="0.25">
      <c r="B100" s="18"/>
      <c r="C100" s="23">
        <f t="shared" si="12"/>
        <v>0</v>
      </c>
      <c r="D100" s="20"/>
      <c r="E100" s="21"/>
      <c r="F100" s="24">
        <f t="shared" si="13"/>
        <v>0</v>
      </c>
      <c r="G100" s="33">
        <f>IF(F100&gt;40,INDEX('возрастной коэф'!$B$1:$B$41,MATCH(F100,'возрастной коэф'!$A:$A),1),1)</f>
        <v>1</v>
      </c>
      <c r="H100" s="24" t="str">
        <f t="shared" si="14"/>
        <v/>
      </c>
      <c r="I100" s="19"/>
      <c r="J100" s="19"/>
      <c r="K100" s="18"/>
      <c r="L100" s="41">
        <f>IF(K100&gt;0,INDEX('Мэлоун для женщин'!$A$1:$K$166,MATCH(INT(K100),'Мэлоун для женщин'!$A:$A),MATCH(ROUND(MOD(K100,1),1),'Мэлоун для женщин'!$A$1:$K$1)),0)</f>
        <v>0</v>
      </c>
      <c r="M100" s="44"/>
      <c r="N100" s="44"/>
      <c r="O100" s="44"/>
      <c r="P100" s="44"/>
      <c r="Q100" s="44"/>
      <c r="R100" s="44"/>
      <c r="S100" s="44"/>
      <c r="T100" s="44"/>
      <c r="U100" s="18"/>
      <c r="V100" s="18"/>
      <c r="W100" s="18"/>
      <c r="X100" s="18"/>
      <c r="Y100" s="23">
        <f t="shared" si="15"/>
        <v>0</v>
      </c>
      <c r="Z100" s="23">
        <f t="shared" si="11"/>
        <v>0</v>
      </c>
    </row>
    <row r="101" spans="2:26" x14ac:dyDescent="0.25">
      <c r="B101" s="18"/>
      <c r="C101" s="23">
        <f t="shared" si="12"/>
        <v>0</v>
      </c>
      <c r="D101" s="20"/>
      <c r="E101" s="21"/>
      <c r="F101" s="24">
        <f t="shared" si="13"/>
        <v>0</v>
      </c>
      <c r="G101" s="33">
        <f>IF(F101&gt;40,INDEX('возрастной коэф'!$B$1:$B$41,MATCH(F101,'возрастной коэф'!$A:$A),1),1)</f>
        <v>1</v>
      </c>
      <c r="H101" s="24" t="str">
        <f t="shared" si="14"/>
        <v/>
      </c>
      <c r="I101" s="19"/>
      <c r="J101" s="19"/>
      <c r="K101" s="18"/>
      <c r="L101" s="41">
        <f>IF(K101&gt;0,INDEX('Мэлоун для женщин'!$A$1:$K$166,MATCH(INT(K101),'Мэлоун для женщин'!$A:$A),MATCH(ROUND(MOD(K101,1),1),'Мэлоун для женщин'!$A$1:$K$1)),0)</f>
        <v>0</v>
      </c>
      <c r="M101" s="44"/>
      <c r="N101" s="44"/>
      <c r="O101" s="44"/>
      <c r="P101" s="44"/>
      <c r="Q101" s="44"/>
      <c r="R101" s="44"/>
      <c r="S101" s="44"/>
      <c r="T101" s="44"/>
      <c r="U101" s="18"/>
      <c r="V101" s="18"/>
      <c r="W101" s="18"/>
      <c r="X101" s="18"/>
      <c r="Y101" s="23">
        <f t="shared" si="15"/>
        <v>0</v>
      </c>
      <c r="Z101" s="23">
        <f t="shared" si="11"/>
        <v>0</v>
      </c>
    </row>
    <row r="102" spans="2:26" x14ac:dyDescent="0.25">
      <c r="B102" s="18"/>
      <c r="C102" s="23">
        <f t="shared" si="12"/>
        <v>0</v>
      </c>
      <c r="D102" s="20"/>
      <c r="E102" s="21"/>
      <c r="F102" s="24">
        <f t="shared" si="13"/>
        <v>0</v>
      </c>
      <c r="G102" s="33">
        <f>IF(F102&gt;40,INDEX('возрастной коэф'!$B$1:$B$41,MATCH(F102,'возрастной коэф'!$A:$A),1),1)</f>
        <v>1</v>
      </c>
      <c r="H102" s="24" t="str">
        <f t="shared" si="14"/>
        <v/>
      </c>
      <c r="I102" s="19"/>
      <c r="J102" s="19"/>
      <c r="K102" s="18"/>
      <c r="L102" s="41">
        <f>IF(K102&gt;0,INDEX('Мэлоун для женщин'!$A$1:$K$166,MATCH(INT(K102),'Мэлоун для женщин'!$A:$A),MATCH(ROUND(MOD(K102,1),1),'Мэлоун для женщин'!$A$1:$K$1)),0)</f>
        <v>0</v>
      </c>
      <c r="M102" s="44"/>
      <c r="N102" s="44"/>
      <c r="O102" s="44"/>
      <c r="P102" s="44"/>
      <c r="Q102" s="44"/>
      <c r="R102" s="44"/>
      <c r="S102" s="44"/>
      <c r="T102" s="44"/>
      <c r="U102" s="18"/>
      <c r="V102" s="18"/>
      <c r="W102" s="18"/>
      <c r="X102" s="18"/>
      <c r="Y102" s="23">
        <f t="shared" si="15"/>
        <v>0</v>
      </c>
      <c r="Z102" s="23">
        <f t="shared" si="11"/>
        <v>0</v>
      </c>
    </row>
    <row r="103" spans="2:26" x14ac:dyDescent="0.25">
      <c r="B103" s="18"/>
      <c r="C103" s="23">
        <f t="shared" si="12"/>
        <v>0</v>
      </c>
      <c r="D103" s="20"/>
      <c r="E103" s="21"/>
      <c r="F103" s="24">
        <f t="shared" si="13"/>
        <v>0</v>
      </c>
      <c r="G103" s="33">
        <f>IF(F103&gt;40,INDEX('возрастной коэф'!$B$1:$B$41,MATCH(F103,'возрастной коэф'!$A:$A),1),1)</f>
        <v>1</v>
      </c>
      <c r="H103" s="24" t="str">
        <f t="shared" si="14"/>
        <v/>
      </c>
      <c r="I103" s="19"/>
      <c r="J103" s="19"/>
      <c r="K103" s="18"/>
      <c r="L103" s="41">
        <f>IF(K103&gt;0,INDEX('Мэлоун для женщин'!$A$1:$K$166,MATCH(INT(K103),'Мэлоун для женщин'!$A:$A),MATCH(ROUND(MOD(K103,1),1),'Мэлоун для женщин'!$A$1:$K$1)),0)</f>
        <v>0</v>
      </c>
      <c r="M103" s="44"/>
      <c r="N103" s="44"/>
      <c r="O103" s="44"/>
      <c r="P103" s="44"/>
      <c r="Q103" s="44"/>
      <c r="R103" s="44"/>
      <c r="S103" s="44"/>
      <c r="T103" s="44"/>
      <c r="U103" s="18"/>
      <c r="V103" s="18"/>
      <c r="W103" s="18"/>
      <c r="X103" s="18"/>
      <c r="Y103" s="23">
        <f t="shared" si="15"/>
        <v>0</v>
      </c>
      <c r="Z103" s="23">
        <f t="shared" si="11"/>
        <v>0</v>
      </c>
    </row>
    <row r="104" spans="2:26" x14ac:dyDescent="0.25">
      <c r="B104" s="18"/>
      <c r="C104" s="23">
        <f t="shared" si="12"/>
        <v>0</v>
      </c>
      <c r="D104" s="20"/>
      <c r="E104" s="21"/>
      <c r="F104" s="24">
        <f t="shared" si="13"/>
        <v>0</v>
      </c>
      <c r="G104" s="33">
        <f>IF(F104&gt;40,INDEX('возрастной коэф'!$B$1:$B$41,MATCH(F104,'возрастной коэф'!$A:$A),1),1)</f>
        <v>1</v>
      </c>
      <c r="H104" s="24" t="str">
        <f t="shared" si="14"/>
        <v/>
      </c>
      <c r="I104" s="19"/>
      <c r="J104" s="19"/>
      <c r="K104" s="18"/>
      <c r="L104" s="41">
        <f>IF(K104&gt;0,INDEX('Мэлоун для женщин'!$A$1:$K$166,MATCH(INT(K104),'Мэлоун для женщин'!$A:$A),MATCH(ROUND(MOD(K104,1),1),'Мэлоун для женщин'!$A$1:$K$1)),0)</f>
        <v>0</v>
      </c>
      <c r="M104" s="44"/>
      <c r="N104" s="44"/>
      <c r="O104" s="44"/>
      <c r="P104" s="44"/>
      <c r="Q104" s="44"/>
      <c r="R104" s="44"/>
      <c r="S104" s="44"/>
      <c r="T104" s="44"/>
      <c r="U104" s="18"/>
      <c r="V104" s="18"/>
      <c r="W104" s="18"/>
      <c r="X104" s="18"/>
      <c r="Y104" s="23">
        <f t="shared" si="15"/>
        <v>0</v>
      </c>
      <c r="Z104" s="23">
        <f t="shared" si="11"/>
        <v>0</v>
      </c>
    </row>
    <row r="105" spans="2:26" x14ac:dyDescent="0.25">
      <c r="B105" s="18"/>
      <c r="C105" s="23">
        <f t="shared" si="12"/>
        <v>0</v>
      </c>
      <c r="D105" s="20"/>
      <c r="E105" s="21"/>
      <c r="F105" s="24">
        <f t="shared" si="13"/>
        <v>0</v>
      </c>
      <c r="G105" s="33">
        <f>IF(F105&gt;40,INDEX('возрастной коэф'!$B$1:$B$41,MATCH(F105,'возрастной коэф'!$A:$A),1),1)</f>
        <v>1</v>
      </c>
      <c r="H105" s="24" t="str">
        <f t="shared" si="14"/>
        <v/>
      </c>
      <c r="I105" s="19"/>
      <c r="J105" s="19"/>
      <c r="K105" s="18"/>
      <c r="L105" s="41">
        <f>IF(K105&gt;0,INDEX('Мэлоун для женщин'!$A$1:$K$166,MATCH(INT(K105),'Мэлоун для женщин'!$A:$A),MATCH(ROUND(MOD(K105,1),1),'Мэлоун для женщин'!$A$1:$K$1)),0)</f>
        <v>0</v>
      </c>
      <c r="M105" s="44"/>
      <c r="N105" s="44"/>
      <c r="O105" s="44"/>
      <c r="P105" s="44"/>
      <c r="Q105" s="44"/>
      <c r="R105" s="44"/>
      <c r="S105" s="44"/>
      <c r="T105" s="44"/>
      <c r="U105" s="18"/>
      <c r="V105" s="18"/>
      <c r="W105" s="18"/>
      <c r="X105" s="18"/>
      <c r="Y105" s="23">
        <f t="shared" si="15"/>
        <v>0</v>
      </c>
      <c r="Z105" s="23">
        <f t="shared" si="11"/>
        <v>0</v>
      </c>
    </row>
    <row r="106" spans="2:26" x14ac:dyDescent="0.25">
      <c r="B106" s="18"/>
      <c r="C106" s="23">
        <f t="shared" si="12"/>
        <v>0</v>
      </c>
      <c r="D106" s="20"/>
      <c r="E106" s="21"/>
      <c r="F106" s="24">
        <f t="shared" si="13"/>
        <v>0</v>
      </c>
      <c r="G106" s="33">
        <f>IF(F106&gt;40,INDEX('возрастной коэф'!$B$1:$B$41,MATCH(F106,'возрастной коэф'!$A:$A),1),1)</f>
        <v>1</v>
      </c>
      <c r="H106" s="24" t="str">
        <f t="shared" si="14"/>
        <v/>
      </c>
      <c r="I106" s="19"/>
      <c r="J106" s="19"/>
      <c r="K106" s="18"/>
      <c r="L106" s="41">
        <f>IF(K106&gt;0,INDEX('Мэлоун для женщин'!$A$1:$K$166,MATCH(INT(K106),'Мэлоун для женщин'!$A:$A),MATCH(ROUND(MOD(K106,1),1),'Мэлоун для женщин'!$A$1:$K$1)),0)</f>
        <v>0</v>
      </c>
      <c r="M106" s="44"/>
      <c r="N106" s="44"/>
      <c r="O106" s="44"/>
      <c r="P106" s="44"/>
      <c r="Q106" s="44"/>
      <c r="R106" s="44"/>
      <c r="S106" s="44"/>
      <c r="T106" s="44"/>
      <c r="U106" s="18"/>
      <c r="V106" s="18"/>
      <c r="W106" s="18"/>
      <c r="X106" s="18"/>
      <c r="Y106" s="23">
        <f t="shared" si="15"/>
        <v>0</v>
      </c>
      <c r="Z106" s="23">
        <f t="shared" si="11"/>
        <v>0</v>
      </c>
    </row>
    <row r="107" spans="2:26" x14ac:dyDescent="0.25">
      <c r="B107" s="18"/>
      <c r="C107" s="23">
        <f t="shared" si="12"/>
        <v>0</v>
      </c>
      <c r="D107" s="20"/>
      <c r="E107" s="21"/>
      <c r="F107" s="24">
        <f t="shared" si="13"/>
        <v>0</v>
      </c>
      <c r="G107" s="33">
        <f>IF(F107&gt;40,INDEX('возрастной коэф'!$B$1:$B$41,MATCH(F107,'возрастной коэф'!$A:$A),1),1)</f>
        <v>1</v>
      </c>
      <c r="H107" s="24" t="str">
        <f t="shared" si="14"/>
        <v/>
      </c>
      <c r="I107" s="19"/>
      <c r="J107" s="19"/>
      <c r="K107" s="18"/>
      <c r="L107" s="41">
        <f>IF(K107&gt;0,INDEX('Мэлоун для женщин'!$A$1:$K$166,MATCH(INT(K107),'Мэлоун для женщин'!$A:$A),MATCH(ROUND(MOD(K107,1),1),'Мэлоун для женщин'!$A$1:$K$1)),0)</f>
        <v>0</v>
      </c>
      <c r="M107" s="44"/>
      <c r="N107" s="44"/>
      <c r="O107" s="44"/>
      <c r="P107" s="44"/>
      <c r="Q107" s="44"/>
      <c r="R107" s="44"/>
      <c r="S107" s="44"/>
      <c r="T107" s="44"/>
      <c r="U107" s="18"/>
      <c r="V107" s="18"/>
      <c r="W107" s="18"/>
      <c r="X107" s="18"/>
      <c r="Y107" s="23">
        <f t="shared" si="15"/>
        <v>0</v>
      </c>
      <c r="Z107" s="23">
        <f t="shared" si="11"/>
        <v>0</v>
      </c>
    </row>
    <row r="108" spans="2:26" x14ac:dyDescent="0.25">
      <c r="B108" s="18"/>
      <c r="C108" s="23">
        <f t="shared" si="12"/>
        <v>0</v>
      </c>
      <c r="D108" s="20"/>
      <c r="E108" s="21"/>
      <c r="F108" s="24">
        <f t="shared" si="13"/>
        <v>0</v>
      </c>
      <c r="G108" s="33">
        <f>IF(F108&gt;40,INDEX('возрастной коэф'!$B$1:$B$41,MATCH(F108,'возрастной коэф'!$A:$A),1),1)</f>
        <v>1</v>
      </c>
      <c r="H108" s="24" t="str">
        <f t="shared" si="14"/>
        <v/>
      </c>
      <c r="I108" s="19"/>
      <c r="J108" s="19"/>
      <c r="K108" s="18"/>
      <c r="L108" s="41">
        <f>IF(K108&gt;0,INDEX('Мэлоун для женщин'!$A$1:$K$166,MATCH(INT(K108),'Мэлоун для женщин'!$A:$A),MATCH(ROUND(MOD(K108,1),1),'Мэлоун для женщин'!$A$1:$K$1)),0)</f>
        <v>0</v>
      </c>
      <c r="M108" s="44"/>
      <c r="N108" s="44"/>
      <c r="O108" s="44"/>
      <c r="P108" s="44"/>
      <c r="Q108" s="44"/>
      <c r="R108" s="44"/>
      <c r="S108" s="44"/>
      <c r="T108" s="44"/>
      <c r="U108" s="18"/>
      <c r="V108" s="18"/>
      <c r="W108" s="18"/>
      <c r="X108" s="18"/>
      <c r="Y108" s="23">
        <f t="shared" si="15"/>
        <v>0</v>
      </c>
      <c r="Z108" s="23">
        <f t="shared" si="11"/>
        <v>0</v>
      </c>
    </row>
    <row r="109" spans="2:26" x14ac:dyDescent="0.25">
      <c r="B109" s="18"/>
      <c r="C109" s="23">
        <f t="shared" si="12"/>
        <v>0</v>
      </c>
      <c r="D109" s="20"/>
      <c r="E109" s="21"/>
      <c r="F109" s="24">
        <f t="shared" si="13"/>
        <v>0</v>
      </c>
      <c r="G109" s="33">
        <f>IF(F109&gt;40,INDEX('возрастной коэф'!$B$1:$B$41,MATCH(F109,'возрастной коэф'!$A:$A),1),1)</f>
        <v>1</v>
      </c>
      <c r="H109" s="24" t="str">
        <f t="shared" si="14"/>
        <v/>
      </c>
      <c r="I109" s="19"/>
      <c r="J109" s="19"/>
      <c r="K109" s="18"/>
      <c r="L109" s="41">
        <f>IF(K109&gt;0,INDEX('Мэлоун для женщин'!$A$1:$K$166,MATCH(INT(K109),'Мэлоун для женщин'!$A:$A),MATCH(ROUND(MOD(K109,1),1),'Мэлоун для женщин'!$A$1:$K$1)),0)</f>
        <v>0</v>
      </c>
      <c r="M109" s="44"/>
      <c r="N109" s="44"/>
      <c r="O109" s="44"/>
      <c r="P109" s="44"/>
      <c r="Q109" s="44"/>
      <c r="R109" s="44"/>
      <c r="S109" s="44"/>
      <c r="T109" s="44"/>
      <c r="U109" s="18"/>
      <c r="V109" s="18"/>
      <c r="W109" s="18"/>
      <c r="X109" s="18"/>
      <c r="Y109" s="23">
        <f t="shared" si="15"/>
        <v>0</v>
      </c>
      <c r="Z109" s="23">
        <f t="shared" si="11"/>
        <v>0</v>
      </c>
    </row>
    <row r="110" spans="2:26" x14ac:dyDescent="0.25">
      <c r="B110" s="18"/>
      <c r="C110" s="23">
        <f t="shared" si="12"/>
        <v>0</v>
      </c>
      <c r="D110" s="20"/>
      <c r="E110" s="21"/>
      <c r="F110" s="24">
        <f t="shared" si="13"/>
        <v>0</v>
      </c>
      <c r="G110" s="33">
        <f>IF(F110&gt;40,INDEX('возрастной коэф'!$B$1:$B$41,MATCH(F110,'возрастной коэф'!$A:$A),1),1)</f>
        <v>1</v>
      </c>
      <c r="H110" s="24" t="str">
        <f t="shared" si="14"/>
        <v/>
      </c>
      <c r="I110" s="19"/>
      <c r="J110" s="19"/>
      <c r="K110" s="18"/>
      <c r="L110" s="41">
        <f>IF(K110&gt;0,INDEX('Мэлоун для женщин'!$A$1:$K$166,MATCH(INT(K110),'Мэлоун для женщин'!$A:$A),MATCH(ROUND(MOD(K110,1),1),'Мэлоун для женщин'!$A$1:$K$1)),0)</f>
        <v>0</v>
      </c>
      <c r="M110" s="44"/>
      <c r="N110" s="44"/>
      <c r="O110" s="44"/>
      <c r="P110" s="44"/>
      <c r="Q110" s="44"/>
      <c r="R110" s="44"/>
      <c r="S110" s="44"/>
      <c r="T110" s="44"/>
      <c r="U110" s="18"/>
      <c r="V110" s="18"/>
      <c r="W110" s="18"/>
      <c r="X110" s="18"/>
      <c r="Y110" s="23">
        <f t="shared" si="15"/>
        <v>0</v>
      </c>
      <c r="Z110" s="23">
        <f t="shared" si="11"/>
        <v>0</v>
      </c>
    </row>
    <row r="111" spans="2:26" x14ac:dyDescent="0.25">
      <c r="B111" s="18"/>
      <c r="C111" s="23">
        <f t="shared" si="12"/>
        <v>0</v>
      </c>
      <c r="D111" s="20"/>
      <c r="E111" s="21"/>
      <c r="F111" s="24">
        <f t="shared" si="13"/>
        <v>0</v>
      </c>
      <c r="G111" s="33">
        <f>IF(F111&gt;40,INDEX('возрастной коэф'!$B$1:$B$41,MATCH(F111,'возрастной коэф'!$A:$A),1),1)</f>
        <v>1</v>
      </c>
      <c r="H111" s="24" t="str">
        <f t="shared" si="14"/>
        <v/>
      </c>
      <c r="I111" s="19"/>
      <c r="J111" s="19"/>
      <c r="K111" s="18"/>
      <c r="L111" s="41">
        <f>IF(K111&gt;0,INDEX('Мэлоун для женщин'!$A$1:$K$166,MATCH(INT(K111),'Мэлоун для женщин'!$A:$A),MATCH(ROUND(MOD(K111,1),1),'Мэлоун для женщин'!$A$1:$K$1)),0)</f>
        <v>0</v>
      </c>
      <c r="M111" s="44"/>
      <c r="N111" s="44"/>
      <c r="O111" s="44"/>
      <c r="P111" s="44"/>
      <c r="Q111" s="44"/>
      <c r="R111" s="44"/>
      <c r="S111" s="44"/>
      <c r="T111" s="44"/>
      <c r="U111" s="18"/>
      <c r="V111" s="18"/>
      <c r="W111" s="18"/>
      <c r="X111" s="18"/>
      <c r="Y111" s="23">
        <f t="shared" si="15"/>
        <v>0</v>
      </c>
      <c r="Z111" s="23">
        <f t="shared" si="11"/>
        <v>0</v>
      </c>
    </row>
    <row r="112" spans="2:26" x14ac:dyDescent="0.25">
      <c r="B112" s="18"/>
      <c r="C112" s="23">
        <f t="shared" si="12"/>
        <v>0</v>
      </c>
      <c r="D112" s="20"/>
      <c r="E112" s="21"/>
      <c r="F112" s="24">
        <f t="shared" si="13"/>
        <v>0</v>
      </c>
      <c r="G112" s="33">
        <f>IF(F112&gt;40,INDEX('возрастной коэф'!$B$1:$B$41,MATCH(F112,'возрастной коэф'!$A:$A),1),1)</f>
        <v>1</v>
      </c>
      <c r="H112" s="24" t="str">
        <f t="shared" si="14"/>
        <v/>
      </c>
      <c r="I112" s="19"/>
      <c r="J112" s="19"/>
      <c r="K112" s="18"/>
      <c r="L112" s="41">
        <f>IF(K112&gt;0,INDEX('Мэлоун для женщин'!$A$1:$K$166,MATCH(INT(K112),'Мэлоун для женщин'!$A:$A),MATCH(ROUND(MOD(K112,1),1),'Мэлоун для женщин'!$A$1:$K$1)),0)</f>
        <v>0</v>
      </c>
      <c r="M112" s="44"/>
      <c r="N112" s="44"/>
      <c r="O112" s="44"/>
      <c r="P112" s="44"/>
      <c r="Q112" s="44"/>
      <c r="R112" s="44"/>
      <c r="S112" s="44"/>
      <c r="T112" s="44"/>
      <c r="U112" s="18"/>
      <c r="V112" s="18"/>
      <c r="W112" s="18"/>
      <c r="X112" s="18"/>
      <c r="Y112" s="23">
        <f t="shared" si="15"/>
        <v>0</v>
      </c>
      <c r="Z112" s="23">
        <f t="shared" si="11"/>
        <v>0</v>
      </c>
    </row>
    <row r="113" spans="2:26" x14ac:dyDescent="0.25">
      <c r="B113" s="18"/>
      <c r="C113" s="23">
        <f t="shared" si="12"/>
        <v>0</v>
      </c>
      <c r="D113" s="20"/>
      <c r="E113" s="21"/>
      <c r="F113" s="24">
        <f t="shared" si="13"/>
        <v>0</v>
      </c>
      <c r="G113" s="33">
        <f>IF(F113&gt;40,INDEX('возрастной коэф'!$B$1:$B$41,MATCH(F113,'возрастной коэф'!$A:$A),1),1)</f>
        <v>1</v>
      </c>
      <c r="H113" s="24" t="str">
        <f t="shared" si="14"/>
        <v/>
      </c>
      <c r="I113" s="19"/>
      <c r="J113" s="19"/>
      <c r="K113" s="18"/>
      <c r="L113" s="41">
        <f>IF(K113&gt;0,INDEX('Мэлоун для женщин'!$A$1:$K$166,MATCH(INT(K113),'Мэлоун для женщин'!$A:$A),MATCH(ROUND(MOD(K113,1),1),'Мэлоун для женщин'!$A$1:$K$1)),0)</f>
        <v>0</v>
      </c>
      <c r="M113" s="44"/>
      <c r="N113" s="44"/>
      <c r="O113" s="44"/>
      <c r="P113" s="44"/>
      <c r="Q113" s="44"/>
      <c r="R113" s="44"/>
      <c r="S113" s="44"/>
      <c r="T113" s="44"/>
      <c r="U113" s="18"/>
      <c r="V113" s="18"/>
      <c r="W113" s="18"/>
      <c r="X113" s="18"/>
      <c r="Y113" s="23">
        <f t="shared" si="15"/>
        <v>0</v>
      </c>
      <c r="Z113" s="23">
        <f t="shared" si="11"/>
        <v>0</v>
      </c>
    </row>
    <row r="114" spans="2:26" x14ac:dyDescent="0.25">
      <c r="B114" s="18"/>
      <c r="C114" s="23">
        <f t="shared" si="12"/>
        <v>0</v>
      </c>
      <c r="D114" s="20"/>
      <c r="E114" s="21"/>
      <c r="F114" s="24">
        <f t="shared" si="13"/>
        <v>0</v>
      </c>
      <c r="G114" s="33">
        <f>IF(F114&gt;40,INDEX('возрастной коэф'!$B$1:$B$41,MATCH(F114,'возрастной коэф'!$A:$A),1),1)</f>
        <v>1</v>
      </c>
      <c r="H114" s="24" t="str">
        <f t="shared" si="14"/>
        <v/>
      </c>
      <c r="I114" s="19"/>
      <c r="J114" s="19"/>
      <c r="K114" s="18"/>
      <c r="L114" s="41">
        <f>IF(K114&gt;0,INDEX('Мэлоун для женщин'!$A$1:$K$166,MATCH(INT(K114),'Мэлоун для женщин'!$A:$A),MATCH(ROUND(MOD(K114,1),1),'Мэлоун для женщин'!$A$1:$K$1)),0)</f>
        <v>0</v>
      </c>
      <c r="M114" s="44"/>
      <c r="N114" s="44"/>
      <c r="O114" s="44"/>
      <c r="P114" s="44"/>
      <c r="Q114" s="44"/>
      <c r="R114" s="44"/>
      <c r="S114" s="44"/>
      <c r="T114" s="44"/>
      <c r="U114" s="18"/>
      <c r="V114" s="18"/>
      <c r="W114" s="18"/>
      <c r="X114" s="18"/>
      <c r="Y114" s="23">
        <f t="shared" si="15"/>
        <v>0</v>
      </c>
      <c r="Z114" s="23">
        <f t="shared" si="11"/>
        <v>0</v>
      </c>
    </row>
    <row r="115" spans="2:26" x14ac:dyDescent="0.25">
      <c r="B115" s="18"/>
      <c r="C115" s="23">
        <f t="shared" si="12"/>
        <v>0</v>
      </c>
      <c r="D115" s="20"/>
      <c r="E115" s="21"/>
      <c r="F115" s="24">
        <f t="shared" si="13"/>
        <v>0</v>
      </c>
      <c r="G115" s="33">
        <f>IF(F115&gt;40,INDEX('возрастной коэф'!$B$1:$B$41,MATCH(F115,'возрастной коэф'!$A:$A),1),1)</f>
        <v>1</v>
      </c>
      <c r="H115" s="24" t="str">
        <f t="shared" si="14"/>
        <v/>
      </c>
      <c r="I115" s="19"/>
      <c r="J115" s="19"/>
      <c r="K115" s="18"/>
      <c r="L115" s="41">
        <f>IF(K115&gt;0,INDEX('Мэлоун для женщин'!$A$1:$K$166,MATCH(INT(K115),'Мэлоун для женщин'!$A:$A),MATCH(ROUND(MOD(K115,1),1),'Мэлоун для женщин'!$A$1:$K$1)),0)</f>
        <v>0</v>
      </c>
      <c r="M115" s="44"/>
      <c r="N115" s="44"/>
      <c r="O115" s="44"/>
      <c r="P115" s="44"/>
      <c r="Q115" s="44"/>
      <c r="R115" s="44"/>
      <c r="S115" s="44"/>
      <c r="T115" s="44"/>
      <c r="U115" s="18"/>
      <c r="V115" s="18"/>
      <c r="W115" s="18"/>
      <c r="X115" s="18"/>
      <c r="Y115" s="23">
        <f t="shared" si="15"/>
        <v>0</v>
      </c>
      <c r="Z115" s="23">
        <f t="shared" si="11"/>
        <v>0</v>
      </c>
    </row>
    <row r="116" spans="2:26" x14ac:dyDescent="0.25">
      <c r="B116" s="18"/>
      <c r="C116" s="23">
        <f t="shared" si="12"/>
        <v>0</v>
      </c>
      <c r="D116" s="20"/>
      <c r="E116" s="21"/>
      <c r="F116" s="24">
        <f t="shared" si="13"/>
        <v>0</v>
      </c>
      <c r="G116" s="33">
        <f>IF(F116&gt;40,INDEX('возрастной коэф'!$B$1:$B$41,MATCH(F116,'возрастной коэф'!$A:$A),1),1)</f>
        <v>1</v>
      </c>
      <c r="H116" s="24" t="str">
        <f t="shared" si="14"/>
        <v/>
      </c>
      <c r="I116" s="19"/>
      <c r="J116" s="19"/>
      <c r="K116" s="18"/>
      <c r="L116" s="41">
        <f>IF(K116&gt;0,INDEX('Мэлоун для женщин'!$A$1:$K$166,MATCH(INT(K116),'Мэлоун для женщин'!$A:$A),MATCH(ROUND(MOD(K116,1),1),'Мэлоун для женщин'!$A$1:$K$1)),0)</f>
        <v>0</v>
      </c>
      <c r="M116" s="44"/>
      <c r="N116" s="44"/>
      <c r="O116" s="44"/>
      <c r="P116" s="44"/>
      <c r="Q116" s="44"/>
      <c r="R116" s="44"/>
      <c r="S116" s="44"/>
      <c r="T116" s="44"/>
      <c r="U116" s="18"/>
      <c r="V116" s="18"/>
      <c r="W116" s="18"/>
      <c r="X116" s="18"/>
      <c r="Y116" s="23">
        <f t="shared" si="15"/>
        <v>0</v>
      </c>
      <c r="Z116" s="23">
        <f t="shared" si="11"/>
        <v>0</v>
      </c>
    </row>
    <row r="117" spans="2:26" x14ac:dyDescent="0.25">
      <c r="B117" s="18"/>
      <c r="C117" s="23">
        <f t="shared" si="12"/>
        <v>0</v>
      </c>
      <c r="D117" s="20"/>
      <c r="E117" s="21"/>
      <c r="F117" s="24">
        <f t="shared" si="13"/>
        <v>0</v>
      </c>
      <c r="G117" s="33">
        <f>IF(F117&gt;40,INDEX('возрастной коэф'!$B$1:$B$41,MATCH(F117,'возрастной коэф'!$A:$A),1),1)</f>
        <v>1</v>
      </c>
      <c r="H117" s="24" t="str">
        <f t="shared" si="14"/>
        <v/>
      </c>
      <c r="I117" s="19"/>
      <c r="J117" s="19"/>
      <c r="K117" s="18"/>
      <c r="L117" s="41">
        <f>IF(K117&gt;0,INDEX('Мэлоун для женщин'!$A$1:$K$166,MATCH(INT(K117),'Мэлоун для женщин'!$A:$A),MATCH(ROUND(MOD(K117,1),1),'Мэлоун для женщин'!$A$1:$K$1)),0)</f>
        <v>0</v>
      </c>
      <c r="M117" s="44"/>
      <c r="N117" s="44"/>
      <c r="O117" s="44"/>
      <c r="P117" s="44"/>
      <c r="Q117" s="44"/>
      <c r="R117" s="44"/>
      <c r="S117" s="44"/>
      <c r="T117" s="44"/>
      <c r="U117" s="18"/>
      <c r="V117" s="18"/>
      <c r="W117" s="18"/>
      <c r="X117" s="18"/>
      <c r="Y117" s="23">
        <f t="shared" si="15"/>
        <v>0</v>
      </c>
      <c r="Z117" s="23">
        <f t="shared" si="11"/>
        <v>0</v>
      </c>
    </row>
    <row r="118" spans="2:26" x14ac:dyDescent="0.25">
      <c r="B118" s="18"/>
      <c r="C118" s="23">
        <f t="shared" si="12"/>
        <v>0</v>
      </c>
      <c r="D118" s="20"/>
      <c r="E118" s="21"/>
      <c r="F118" s="24">
        <f t="shared" si="13"/>
        <v>0</v>
      </c>
      <c r="G118" s="33">
        <f>IF(F118&gt;40,INDEX('возрастной коэф'!$B$1:$B$41,MATCH(F118,'возрастной коэф'!$A:$A),1),1)</f>
        <v>1</v>
      </c>
      <c r="H118" s="24" t="str">
        <f t="shared" si="14"/>
        <v/>
      </c>
      <c r="I118" s="19"/>
      <c r="J118" s="19"/>
      <c r="K118" s="18"/>
      <c r="L118" s="41">
        <f>IF(K118&gt;0,INDEX('Мэлоун для женщин'!$A$1:$K$166,MATCH(INT(K118),'Мэлоун для женщин'!$A:$A),MATCH(ROUND(MOD(K118,1),1),'Мэлоун для женщин'!$A$1:$K$1)),0)</f>
        <v>0</v>
      </c>
      <c r="M118" s="44"/>
      <c r="N118" s="44"/>
      <c r="O118" s="44"/>
      <c r="P118" s="44"/>
      <c r="Q118" s="44"/>
      <c r="R118" s="44"/>
      <c r="S118" s="44"/>
      <c r="T118" s="44"/>
      <c r="U118" s="18"/>
      <c r="V118" s="18"/>
      <c r="W118" s="18"/>
      <c r="X118" s="18"/>
      <c r="Y118" s="23">
        <f t="shared" si="15"/>
        <v>0</v>
      </c>
      <c r="Z118" s="23">
        <f t="shared" si="11"/>
        <v>0</v>
      </c>
    </row>
    <row r="119" spans="2:26" x14ac:dyDescent="0.25">
      <c r="B119" s="18"/>
      <c r="C119" s="23">
        <f t="shared" si="12"/>
        <v>0</v>
      </c>
      <c r="D119" s="20"/>
      <c r="E119" s="21"/>
      <c r="F119" s="24">
        <f t="shared" si="13"/>
        <v>0</v>
      </c>
      <c r="G119" s="33">
        <f>IF(F119&gt;40,INDEX('возрастной коэф'!$B$1:$B$41,MATCH(F119,'возрастной коэф'!$A:$A),1),1)</f>
        <v>1</v>
      </c>
      <c r="H119" s="24" t="str">
        <f t="shared" si="14"/>
        <v/>
      </c>
      <c r="I119" s="19"/>
      <c r="J119" s="19"/>
      <c r="K119" s="18"/>
      <c r="L119" s="41">
        <f>IF(K119&gt;0,INDEX('Мэлоун для женщин'!$A$1:$K$166,MATCH(INT(K119),'Мэлоун для женщин'!$A:$A),MATCH(ROUND(MOD(K119,1),1),'Мэлоун для женщин'!$A$1:$K$1)),0)</f>
        <v>0</v>
      </c>
      <c r="M119" s="44"/>
      <c r="N119" s="44"/>
      <c r="O119" s="44"/>
      <c r="P119" s="44"/>
      <c r="Q119" s="44"/>
      <c r="R119" s="44"/>
      <c r="S119" s="44"/>
      <c r="T119" s="44"/>
      <c r="U119" s="18"/>
      <c r="V119" s="18"/>
      <c r="W119" s="18"/>
      <c r="X119" s="18"/>
      <c r="Y119" s="23">
        <f t="shared" si="15"/>
        <v>0</v>
      </c>
      <c r="Z119" s="23">
        <f t="shared" si="11"/>
        <v>0</v>
      </c>
    </row>
    <row r="120" spans="2:26" x14ac:dyDescent="0.25">
      <c r="B120" s="18"/>
      <c r="C120" s="23">
        <f t="shared" si="12"/>
        <v>0</v>
      </c>
      <c r="D120" s="20"/>
      <c r="E120" s="21"/>
      <c r="F120" s="24">
        <f t="shared" si="13"/>
        <v>0</v>
      </c>
      <c r="G120" s="33">
        <f>IF(F120&gt;40,INDEX('возрастной коэф'!$B$1:$B$41,MATCH(F120,'возрастной коэф'!$A:$A),1),1)</f>
        <v>1</v>
      </c>
      <c r="H120" s="24" t="str">
        <f t="shared" si="14"/>
        <v/>
      </c>
      <c r="I120" s="19"/>
      <c r="J120" s="19"/>
      <c r="K120" s="18"/>
      <c r="L120" s="41">
        <f>IF(K120&gt;0,INDEX('Мэлоун для женщин'!$A$1:$K$166,MATCH(INT(K120),'Мэлоун для женщин'!$A:$A),MATCH(ROUND(MOD(K120,1),1),'Мэлоун для женщин'!$A$1:$K$1)),0)</f>
        <v>0</v>
      </c>
      <c r="M120" s="44"/>
      <c r="N120" s="44"/>
      <c r="O120" s="44"/>
      <c r="P120" s="44"/>
      <c r="Q120" s="44"/>
      <c r="R120" s="44"/>
      <c r="S120" s="44"/>
      <c r="T120" s="44"/>
      <c r="U120" s="18"/>
      <c r="V120" s="18"/>
      <c r="W120" s="18"/>
      <c r="X120" s="18"/>
      <c r="Y120" s="23">
        <f t="shared" si="15"/>
        <v>0</v>
      </c>
      <c r="Z120" s="23">
        <f t="shared" si="11"/>
        <v>0</v>
      </c>
    </row>
    <row r="121" spans="2:26" x14ac:dyDescent="0.25">
      <c r="B121" s="18"/>
      <c r="C121" s="23">
        <f t="shared" si="12"/>
        <v>0</v>
      </c>
      <c r="D121" s="20"/>
      <c r="E121" s="21"/>
      <c r="F121" s="24">
        <f t="shared" si="13"/>
        <v>0</v>
      </c>
      <c r="G121" s="33">
        <f>IF(F121&gt;40,INDEX('возрастной коэф'!$B$1:$B$41,MATCH(F121,'возрастной коэф'!$A:$A),1),1)</f>
        <v>1</v>
      </c>
      <c r="H121" s="24" t="str">
        <f t="shared" si="14"/>
        <v/>
      </c>
      <c r="I121" s="19"/>
      <c r="J121" s="19"/>
      <c r="K121" s="18"/>
      <c r="L121" s="41">
        <f>IF(K121&gt;0,INDEX('Мэлоун для женщин'!$A$1:$K$166,MATCH(INT(K121),'Мэлоун для женщин'!$A:$A),MATCH(ROUND(MOD(K121,1),1),'Мэлоун для женщин'!$A$1:$K$1)),0)</f>
        <v>0</v>
      </c>
      <c r="M121" s="44"/>
      <c r="N121" s="44"/>
      <c r="O121" s="44"/>
      <c r="P121" s="44"/>
      <c r="Q121" s="44"/>
      <c r="R121" s="44"/>
      <c r="S121" s="44"/>
      <c r="T121" s="44"/>
      <c r="U121" s="18"/>
      <c r="V121" s="18"/>
      <c r="W121" s="18"/>
      <c r="X121" s="18"/>
      <c r="Y121" s="23">
        <f t="shared" si="15"/>
        <v>0</v>
      </c>
      <c r="Z121" s="23">
        <f t="shared" si="11"/>
        <v>0</v>
      </c>
    </row>
    <row r="122" spans="2:26" x14ac:dyDescent="0.25">
      <c r="B122" s="18"/>
      <c r="C122" s="23">
        <f t="shared" si="12"/>
        <v>0</v>
      </c>
      <c r="D122" s="20"/>
      <c r="E122" s="21"/>
      <c r="F122" s="24">
        <f t="shared" si="13"/>
        <v>0</v>
      </c>
      <c r="G122" s="33">
        <f>IF(F122&gt;40,INDEX('возрастной коэф'!$B$1:$B$41,MATCH(F122,'возрастной коэф'!$A:$A),1),1)</f>
        <v>1</v>
      </c>
      <c r="H122" s="24" t="str">
        <f t="shared" si="14"/>
        <v/>
      </c>
      <c r="I122" s="19"/>
      <c r="J122" s="19"/>
      <c r="K122" s="18"/>
      <c r="L122" s="41">
        <f>IF(K122&gt;0,INDEX('Мэлоун для женщин'!$A$1:$K$166,MATCH(INT(K122),'Мэлоун для женщин'!$A:$A),MATCH(ROUND(MOD(K122,1),1),'Мэлоун для женщин'!$A$1:$K$1)),0)</f>
        <v>0</v>
      </c>
      <c r="M122" s="44"/>
      <c r="N122" s="44"/>
      <c r="O122" s="44"/>
      <c r="P122" s="44"/>
      <c r="Q122" s="44"/>
      <c r="R122" s="44"/>
      <c r="S122" s="44"/>
      <c r="T122" s="44"/>
      <c r="U122" s="18"/>
      <c r="V122" s="18"/>
      <c r="W122" s="18"/>
      <c r="X122" s="18"/>
      <c r="Y122" s="23">
        <f t="shared" si="15"/>
        <v>0</v>
      </c>
      <c r="Z122" s="23">
        <f t="shared" si="11"/>
        <v>0</v>
      </c>
    </row>
    <row r="123" spans="2:26" x14ac:dyDescent="0.25">
      <c r="B123" s="18"/>
      <c r="C123" s="23">
        <f t="shared" si="12"/>
        <v>0</v>
      </c>
      <c r="D123" s="20"/>
      <c r="E123" s="21"/>
      <c r="F123" s="24">
        <f t="shared" si="13"/>
        <v>0</v>
      </c>
      <c r="G123" s="33">
        <f>IF(F123&gt;40,INDEX('возрастной коэф'!$B$1:$B$41,MATCH(F123,'возрастной коэф'!$A:$A),1),1)</f>
        <v>1</v>
      </c>
      <c r="H123" s="24" t="str">
        <f t="shared" si="14"/>
        <v/>
      </c>
      <c r="I123" s="19"/>
      <c r="J123" s="19"/>
      <c r="K123" s="18"/>
      <c r="L123" s="41">
        <f>IF(K123&gt;0,INDEX('Мэлоун для женщин'!$A$1:$K$166,MATCH(INT(K123),'Мэлоун для женщин'!$A:$A),MATCH(ROUND(MOD(K123,1),1),'Мэлоун для женщин'!$A$1:$K$1)),0)</f>
        <v>0</v>
      </c>
      <c r="M123" s="44"/>
      <c r="N123" s="44"/>
      <c r="O123" s="44"/>
      <c r="P123" s="44"/>
      <c r="Q123" s="44"/>
      <c r="R123" s="44"/>
      <c r="S123" s="44"/>
      <c r="T123" s="44"/>
      <c r="U123" s="18"/>
      <c r="V123" s="18"/>
      <c r="W123" s="18"/>
      <c r="X123" s="18"/>
      <c r="Y123" s="23">
        <f t="shared" si="15"/>
        <v>0</v>
      </c>
      <c r="Z123" s="23">
        <f t="shared" si="11"/>
        <v>0</v>
      </c>
    </row>
    <row r="124" spans="2:26" x14ac:dyDescent="0.25">
      <c r="B124" s="18"/>
      <c r="C124" s="23">
        <f t="shared" si="12"/>
        <v>0</v>
      </c>
      <c r="D124" s="20"/>
      <c r="E124" s="21"/>
      <c r="F124" s="24">
        <f t="shared" si="13"/>
        <v>0</v>
      </c>
      <c r="G124" s="33">
        <f>IF(F124&gt;40,INDEX('возрастной коэф'!$B$1:$B$41,MATCH(F124,'возрастной коэф'!$A:$A),1),1)</f>
        <v>1</v>
      </c>
      <c r="H124" s="24" t="str">
        <f t="shared" si="14"/>
        <v/>
      </c>
      <c r="I124" s="19"/>
      <c r="J124" s="19"/>
      <c r="K124" s="18"/>
      <c r="L124" s="41">
        <f>IF(K124&gt;0,INDEX('Мэлоун для женщин'!$A$1:$K$166,MATCH(INT(K124),'Мэлоун для женщин'!$A:$A),MATCH(ROUND(MOD(K124,1),1),'Мэлоун для женщин'!$A$1:$K$1)),0)</f>
        <v>0</v>
      </c>
      <c r="M124" s="44"/>
      <c r="N124" s="44"/>
      <c r="O124" s="44"/>
      <c r="P124" s="44"/>
      <c r="Q124" s="44"/>
      <c r="R124" s="44"/>
      <c r="S124" s="44"/>
      <c r="T124" s="44"/>
      <c r="U124" s="18"/>
      <c r="V124" s="18"/>
      <c r="W124" s="18"/>
      <c r="X124" s="18"/>
      <c r="Y124" s="23">
        <f t="shared" si="15"/>
        <v>0</v>
      </c>
      <c r="Z124" s="23">
        <f t="shared" si="11"/>
        <v>0</v>
      </c>
    </row>
    <row r="125" spans="2:26" x14ac:dyDescent="0.25">
      <c r="B125" s="18"/>
      <c r="C125" s="23">
        <f t="shared" si="12"/>
        <v>0</v>
      </c>
      <c r="D125" s="20"/>
      <c r="E125" s="21"/>
      <c r="F125" s="24">
        <f t="shared" si="13"/>
        <v>0</v>
      </c>
      <c r="G125" s="33">
        <f>IF(F125&gt;40,INDEX('возрастной коэф'!$B$1:$B$41,MATCH(F125,'возрастной коэф'!$A:$A),1),1)</f>
        <v>1</v>
      </c>
      <c r="H125" s="24" t="str">
        <f t="shared" si="14"/>
        <v/>
      </c>
      <c r="I125" s="19"/>
      <c r="J125" s="19"/>
      <c r="K125" s="18"/>
      <c r="L125" s="41">
        <f>IF(K125&gt;0,INDEX('Мэлоун для женщин'!$A$1:$K$166,MATCH(INT(K125),'Мэлоун для женщин'!$A:$A),MATCH(ROUND(MOD(K125,1),1),'Мэлоун для женщин'!$A$1:$K$1)),0)</f>
        <v>0</v>
      </c>
      <c r="M125" s="44"/>
      <c r="N125" s="44"/>
      <c r="O125" s="44"/>
      <c r="P125" s="44"/>
      <c r="Q125" s="44"/>
      <c r="R125" s="44"/>
      <c r="S125" s="44"/>
      <c r="T125" s="44"/>
      <c r="U125" s="18"/>
      <c r="V125" s="18"/>
      <c r="W125" s="18"/>
      <c r="X125" s="18"/>
      <c r="Y125" s="23">
        <f t="shared" si="15"/>
        <v>0</v>
      </c>
      <c r="Z125" s="23">
        <f t="shared" si="11"/>
        <v>0</v>
      </c>
    </row>
    <row r="126" spans="2:26" x14ac:dyDescent="0.25">
      <c r="B126" s="18"/>
      <c r="C126" s="23">
        <f t="shared" si="12"/>
        <v>0</v>
      </c>
      <c r="D126" s="20"/>
      <c r="E126" s="21"/>
      <c r="F126" s="24">
        <f t="shared" si="13"/>
        <v>0</v>
      </c>
      <c r="G126" s="33">
        <f>IF(F126&gt;40,INDEX('возрастной коэф'!$B$1:$B$41,MATCH(F126,'возрастной коэф'!$A:$A),1),1)</f>
        <v>1</v>
      </c>
      <c r="H126" s="24" t="str">
        <f t="shared" si="14"/>
        <v/>
      </c>
      <c r="I126" s="19"/>
      <c r="J126" s="19"/>
      <c r="K126" s="18"/>
      <c r="L126" s="41">
        <f>IF(K126&gt;0,INDEX('Мэлоун для женщин'!$A$1:$K$166,MATCH(INT(K126),'Мэлоун для женщин'!$A:$A),MATCH(ROUND(MOD(K126,1),1),'Мэлоун для женщин'!$A$1:$K$1)),0)</f>
        <v>0</v>
      </c>
      <c r="M126" s="44"/>
      <c r="N126" s="44"/>
      <c r="O126" s="44"/>
      <c r="P126" s="44"/>
      <c r="Q126" s="44"/>
      <c r="R126" s="44"/>
      <c r="S126" s="44"/>
      <c r="T126" s="44"/>
      <c r="U126" s="18"/>
      <c r="V126" s="18"/>
      <c r="W126" s="18"/>
      <c r="X126" s="18"/>
      <c r="Y126" s="23">
        <f t="shared" si="15"/>
        <v>0</v>
      </c>
      <c r="Z126" s="23">
        <f t="shared" si="11"/>
        <v>0</v>
      </c>
    </row>
    <row r="127" spans="2:26" x14ac:dyDescent="0.25">
      <c r="B127" s="18"/>
      <c r="C127" s="23">
        <f t="shared" si="12"/>
        <v>0</v>
      </c>
      <c r="D127" s="20"/>
      <c r="E127" s="21"/>
      <c r="F127" s="24">
        <f t="shared" si="13"/>
        <v>0</v>
      </c>
      <c r="G127" s="33">
        <f>IF(F127&gt;40,INDEX('возрастной коэф'!$B$1:$B$41,MATCH(F127,'возрастной коэф'!$A:$A),1),1)</f>
        <v>1</v>
      </c>
      <c r="H127" s="24" t="str">
        <f t="shared" si="14"/>
        <v/>
      </c>
      <c r="I127" s="19"/>
      <c r="J127" s="19"/>
      <c r="K127" s="18"/>
      <c r="L127" s="41">
        <f>IF(K127&gt;0,INDEX('Мэлоун для женщин'!$A$1:$K$166,MATCH(INT(K127),'Мэлоун для женщин'!$A:$A),MATCH(ROUND(MOD(K127,1),1),'Мэлоун для женщин'!$A$1:$K$1)),0)</f>
        <v>0</v>
      </c>
      <c r="M127" s="44"/>
      <c r="N127" s="44"/>
      <c r="O127" s="44"/>
      <c r="P127" s="44"/>
      <c r="Q127" s="44"/>
      <c r="R127" s="44"/>
      <c r="S127" s="44"/>
      <c r="T127" s="44"/>
      <c r="U127" s="18"/>
      <c r="V127" s="18"/>
      <c r="W127" s="18"/>
      <c r="X127" s="18"/>
      <c r="Y127" s="23">
        <f t="shared" si="15"/>
        <v>0</v>
      </c>
      <c r="Z127" s="23">
        <f t="shared" ref="Z127:Z190" si="16">Y127*L127*G127</f>
        <v>0</v>
      </c>
    </row>
    <row r="128" spans="2:26" x14ac:dyDescent="0.25">
      <c r="B128" s="18"/>
      <c r="C128" s="23">
        <f t="shared" ref="C128:C191" si="17">IF(K128=0,0,IF(K128&lt;=44,44,IF(K128&lt;=48,48,IF(K128&lt;=52,52,IF(K128&lt;=56,56,IF(K128&lt;=60,60,IF(K128&lt;=67.5,67.5,IF(K128&lt;=75,75,IF(K128&lt;=82.5,82.5,IF(K128&lt;=90,90,"+90"))))))))))</f>
        <v>0</v>
      </c>
      <c r="D128" s="20"/>
      <c r="E128" s="21"/>
      <c r="F128" s="24">
        <f t="shared" ref="F128:F191" si="18">IF(E128&gt;0,IF(DATE(2016,MONTH(E128),DAY(E128))&lt;=DATE(2016,3,5),2016-YEAR(E128),2016-YEAR(E128)-1),0)</f>
        <v>0</v>
      </c>
      <c r="G128" s="33">
        <f>IF(F128&gt;40,INDEX('возрастной коэф'!$B$1:$B$41,MATCH(F128,'возрастной коэф'!$A:$A),1),1)</f>
        <v>1</v>
      </c>
      <c r="H128" s="24" t="str">
        <f t="shared" ref="H128:H191" si="19">IF(F128=0,"",IF(F128&lt;=15,"Юноши 14-15",IF(F128&lt;=17,"Юноши 16-17",IF(F128&lt;=19,"Юноши 18-19",IF(F128&lt;=23,"Юниоры",IF(F128&lt;=39,"open",IF(F128&lt;=44,"Ветераны 40-44",IF(F128&lt;=49,"Ветераны 44-49",IF(F128&lt;=54,"Ветераны 50-54",IF(F128&lt;=49,"Ветераны 55-59",IF(F128&lt;=64,"Ветераны 60-64",IF(F128&lt;=69,"Ветераны 65-69",IF(F128&lt;=74,"Ветераны 70-74",IF(F128&lt;=79,"Ветераны 75-79","+80"))))))))))))))</f>
        <v/>
      </c>
      <c r="I128" s="19"/>
      <c r="J128" s="19"/>
      <c r="K128" s="18"/>
      <c r="L128" s="41">
        <f>IF(K128&gt;0,INDEX('Мэлоун для женщин'!$A$1:$K$166,MATCH(INT(K128),'Мэлоун для женщин'!$A:$A),MATCH(ROUND(MOD(K128,1),1),'Мэлоун для женщин'!$A$1:$K$1)),0)</f>
        <v>0</v>
      </c>
      <c r="M128" s="44"/>
      <c r="N128" s="44"/>
      <c r="O128" s="44"/>
      <c r="P128" s="44"/>
      <c r="Q128" s="44"/>
      <c r="R128" s="44"/>
      <c r="S128" s="44"/>
      <c r="T128" s="44"/>
      <c r="U128" s="18"/>
      <c r="V128" s="18"/>
      <c r="W128" s="18"/>
      <c r="X128" s="18"/>
      <c r="Y128" s="23">
        <f t="shared" ref="Y128:Y191" si="20">MAX(M128:O128)+MAX(Q128:S128)+MAX(U128:W128)</f>
        <v>0</v>
      </c>
      <c r="Z128" s="23">
        <f t="shared" si="16"/>
        <v>0</v>
      </c>
    </row>
    <row r="129" spans="2:26" x14ac:dyDescent="0.25">
      <c r="B129" s="18"/>
      <c r="C129" s="23">
        <f t="shared" si="17"/>
        <v>0</v>
      </c>
      <c r="D129" s="20"/>
      <c r="E129" s="21"/>
      <c r="F129" s="24">
        <f t="shared" si="18"/>
        <v>0</v>
      </c>
      <c r="G129" s="33">
        <f>IF(F129&gt;40,INDEX('возрастной коэф'!$B$1:$B$41,MATCH(F129,'возрастной коэф'!$A:$A),1),1)</f>
        <v>1</v>
      </c>
      <c r="H129" s="24" t="str">
        <f t="shared" si="19"/>
        <v/>
      </c>
      <c r="I129" s="19"/>
      <c r="J129" s="19"/>
      <c r="K129" s="18"/>
      <c r="L129" s="41">
        <f>IF(K129&gt;0,INDEX('Мэлоун для женщин'!$A$1:$K$166,MATCH(INT(K129),'Мэлоун для женщин'!$A:$A),MATCH(ROUND(MOD(K129,1),1),'Мэлоун для женщин'!$A$1:$K$1)),0)</f>
        <v>0</v>
      </c>
      <c r="M129" s="44"/>
      <c r="N129" s="44"/>
      <c r="O129" s="44"/>
      <c r="P129" s="44"/>
      <c r="Q129" s="44"/>
      <c r="R129" s="44"/>
      <c r="S129" s="44"/>
      <c r="T129" s="44"/>
      <c r="U129" s="18"/>
      <c r="V129" s="18"/>
      <c r="W129" s="18"/>
      <c r="X129" s="18"/>
      <c r="Y129" s="23">
        <f t="shared" si="20"/>
        <v>0</v>
      </c>
      <c r="Z129" s="23">
        <f t="shared" si="16"/>
        <v>0</v>
      </c>
    </row>
    <row r="130" spans="2:26" x14ac:dyDescent="0.25">
      <c r="B130" s="18"/>
      <c r="C130" s="23">
        <f t="shared" si="17"/>
        <v>0</v>
      </c>
      <c r="D130" s="20"/>
      <c r="E130" s="21"/>
      <c r="F130" s="24">
        <f t="shared" si="18"/>
        <v>0</v>
      </c>
      <c r="G130" s="33">
        <f>IF(F130&gt;40,INDEX('возрастной коэф'!$B$1:$B$41,MATCH(F130,'возрастной коэф'!$A:$A),1),1)</f>
        <v>1</v>
      </c>
      <c r="H130" s="24" t="str">
        <f t="shared" si="19"/>
        <v/>
      </c>
      <c r="I130" s="19"/>
      <c r="J130" s="19"/>
      <c r="K130" s="18"/>
      <c r="L130" s="41">
        <f>IF(K130&gt;0,INDEX('Мэлоун для женщин'!$A$1:$K$166,MATCH(INT(K130),'Мэлоун для женщин'!$A:$A),MATCH(ROUND(MOD(K130,1),1),'Мэлоун для женщин'!$A$1:$K$1)),0)</f>
        <v>0</v>
      </c>
      <c r="M130" s="44"/>
      <c r="N130" s="44"/>
      <c r="O130" s="44"/>
      <c r="P130" s="44"/>
      <c r="Q130" s="44"/>
      <c r="R130" s="44"/>
      <c r="S130" s="44"/>
      <c r="T130" s="44"/>
      <c r="U130" s="18"/>
      <c r="V130" s="18"/>
      <c r="W130" s="18"/>
      <c r="X130" s="18"/>
      <c r="Y130" s="23">
        <f t="shared" si="20"/>
        <v>0</v>
      </c>
      <c r="Z130" s="23">
        <f t="shared" si="16"/>
        <v>0</v>
      </c>
    </row>
    <row r="131" spans="2:26" x14ac:dyDescent="0.25">
      <c r="B131" s="18"/>
      <c r="C131" s="23">
        <f t="shared" si="17"/>
        <v>0</v>
      </c>
      <c r="D131" s="20"/>
      <c r="E131" s="21"/>
      <c r="F131" s="24">
        <f t="shared" si="18"/>
        <v>0</v>
      </c>
      <c r="G131" s="33">
        <f>IF(F131&gt;40,INDEX('возрастной коэф'!$B$1:$B$41,MATCH(F131,'возрастной коэф'!$A:$A),1),1)</f>
        <v>1</v>
      </c>
      <c r="H131" s="24" t="str">
        <f t="shared" si="19"/>
        <v/>
      </c>
      <c r="I131" s="19"/>
      <c r="J131" s="19"/>
      <c r="K131" s="18"/>
      <c r="L131" s="41">
        <f>IF(K131&gt;0,INDEX('Мэлоун для женщин'!$A$1:$K$166,MATCH(INT(K131),'Мэлоун для женщин'!$A:$A),MATCH(ROUND(MOD(K131,1),1),'Мэлоун для женщин'!$A$1:$K$1)),0)</f>
        <v>0</v>
      </c>
      <c r="M131" s="44"/>
      <c r="N131" s="44"/>
      <c r="O131" s="44"/>
      <c r="P131" s="44"/>
      <c r="Q131" s="44"/>
      <c r="R131" s="44"/>
      <c r="S131" s="44"/>
      <c r="T131" s="44"/>
      <c r="U131" s="18"/>
      <c r="V131" s="18"/>
      <c r="W131" s="18"/>
      <c r="X131" s="18"/>
      <c r="Y131" s="23">
        <f t="shared" si="20"/>
        <v>0</v>
      </c>
      <c r="Z131" s="23">
        <f t="shared" si="16"/>
        <v>0</v>
      </c>
    </row>
    <row r="132" spans="2:26" x14ac:dyDescent="0.25">
      <c r="B132" s="18"/>
      <c r="C132" s="23">
        <f t="shared" si="17"/>
        <v>0</v>
      </c>
      <c r="D132" s="20"/>
      <c r="E132" s="21"/>
      <c r="F132" s="24">
        <f t="shared" si="18"/>
        <v>0</v>
      </c>
      <c r="G132" s="33">
        <f>IF(F132&gt;40,INDEX('возрастной коэф'!$B$1:$B$41,MATCH(F132,'возрастной коэф'!$A:$A),1),1)</f>
        <v>1</v>
      </c>
      <c r="H132" s="24" t="str">
        <f t="shared" si="19"/>
        <v/>
      </c>
      <c r="I132" s="19"/>
      <c r="J132" s="19"/>
      <c r="K132" s="18"/>
      <c r="L132" s="41">
        <f>IF(K132&gt;0,INDEX('Мэлоун для женщин'!$A$1:$K$166,MATCH(INT(K132),'Мэлоун для женщин'!$A:$A),MATCH(ROUND(MOD(K132,1),1),'Мэлоун для женщин'!$A$1:$K$1)),0)</f>
        <v>0</v>
      </c>
      <c r="M132" s="44"/>
      <c r="N132" s="44"/>
      <c r="O132" s="44"/>
      <c r="P132" s="44"/>
      <c r="Q132" s="44"/>
      <c r="R132" s="44"/>
      <c r="S132" s="44"/>
      <c r="T132" s="44"/>
      <c r="U132" s="18"/>
      <c r="V132" s="18"/>
      <c r="W132" s="18"/>
      <c r="X132" s="18"/>
      <c r="Y132" s="23">
        <f t="shared" si="20"/>
        <v>0</v>
      </c>
      <c r="Z132" s="23">
        <f t="shared" si="16"/>
        <v>0</v>
      </c>
    </row>
    <row r="133" spans="2:26" x14ac:dyDescent="0.25">
      <c r="B133" s="18"/>
      <c r="C133" s="23">
        <f t="shared" si="17"/>
        <v>0</v>
      </c>
      <c r="D133" s="20"/>
      <c r="E133" s="21"/>
      <c r="F133" s="24">
        <f t="shared" si="18"/>
        <v>0</v>
      </c>
      <c r="G133" s="33">
        <f>IF(F133&gt;40,INDEX('возрастной коэф'!$B$1:$B$41,MATCH(F133,'возрастной коэф'!$A:$A),1),1)</f>
        <v>1</v>
      </c>
      <c r="H133" s="24" t="str">
        <f t="shared" si="19"/>
        <v/>
      </c>
      <c r="I133" s="19"/>
      <c r="J133" s="19"/>
      <c r="K133" s="18"/>
      <c r="L133" s="41">
        <f>IF(K133&gt;0,INDEX('Мэлоун для женщин'!$A$1:$K$166,MATCH(INT(K133),'Мэлоун для женщин'!$A:$A),MATCH(ROUND(MOD(K133,1),1),'Мэлоун для женщин'!$A$1:$K$1)),0)</f>
        <v>0</v>
      </c>
      <c r="M133" s="44"/>
      <c r="N133" s="44"/>
      <c r="O133" s="44"/>
      <c r="P133" s="44"/>
      <c r="Q133" s="44"/>
      <c r="R133" s="44"/>
      <c r="S133" s="44"/>
      <c r="T133" s="44"/>
      <c r="U133" s="18"/>
      <c r="V133" s="18"/>
      <c r="W133" s="18"/>
      <c r="X133" s="18"/>
      <c r="Y133" s="23">
        <f t="shared" si="20"/>
        <v>0</v>
      </c>
      <c r="Z133" s="23">
        <f t="shared" si="16"/>
        <v>0</v>
      </c>
    </row>
    <row r="134" spans="2:26" x14ac:dyDescent="0.25">
      <c r="B134" s="18"/>
      <c r="C134" s="23">
        <f t="shared" si="17"/>
        <v>0</v>
      </c>
      <c r="D134" s="20"/>
      <c r="E134" s="21"/>
      <c r="F134" s="24">
        <f t="shared" si="18"/>
        <v>0</v>
      </c>
      <c r="G134" s="33">
        <f>IF(F134&gt;40,INDEX('возрастной коэф'!$B$1:$B$41,MATCH(F134,'возрастной коэф'!$A:$A),1),1)</f>
        <v>1</v>
      </c>
      <c r="H134" s="24" t="str">
        <f t="shared" si="19"/>
        <v/>
      </c>
      <c r="I134" s="19"/>
      <c r="J134" s="19"/>
      <c r="K134" s="18"/>
      <c r="L134" s="41">
        <f>IF(K134&gt;0,INDEX('Мэлоун для женщин'!$A$1:$K$166,MATCH(INT(K134),'Мэлоун для женщин'!$A:$A),MATCH(ROUND(MOD(K134,1),1),'Мэлоун для женщин'!$A$1:$K$1)),0)</f>
        <v>0</v>
      </c>
      <c r="M134" s="44"/>
      <c r="N134" s="44"/>
      <c r="O134" s="44"/>
      <c r="P134" s="44"/>
      <c r="Q134" s="44"/>
      <c r="R134" s="44"/>
      <c r="S134" s="44"/>
      <c r="T134" s="44"/>
      <c r="U134" s="18"/>
      <c r="V134" s="18"/>
      <c r="W134" s="18"/>
      <c r="X134" s="18"/>
      <c r="Y134" s="23">
        <f t="shared" si="20"/>
        <v>0</v>
      </c>
      <c r="Z134" s="23">
        <f t="shared" si="16"/>
        <v>0</v>
      </c>
    </row>
    <row r="135" spans="2:26" x14ac:dyDescent="0.25">
      <c r="B135" s="18"/>
      <c r="C135" s="23">
        <f t="shared" si="17"/>
        <v>0</v>
      </c>
      <c r="D135" s="20"/>
      <c r="E135" s="21"/>
      <c r="F135" s="24">
        <f t="shared" si="18"/>
        <v>0</v>
      </c>
      <c r="G135" s="33">
        <f>IF(F135&gt;40,INDEX('возрастной коэф'!$B$1:$B$41,MATCH(F135,'возрастной коэф'!$A:$A),1),1)</f>
        <v>1</v>
      </c>
      <c r="H135" s="24" t="str">
        <f t="shared" si="19"/>
        <v/>
      </c>
      <c r="I135" s="19"/>
      <c r="J135" s="19"/>
      <c r="K135" s="18"/>
      <c r="L135" s="41">
        <f>IF(K135&gt;0,INDEX('Мэлоун для женщин'!$A$1:$K$166,MATCH(INT(K135),'Мэлоун для женщин'!$A:$A),MATCH(ROUND(MOD(K135,1),1),'Мэлоун для женщин'!$A$1:$K$1)),0)</f>
        <v>0</v>
      </c>
      <c r="M135" s="44"/>
      <c r="N135" s="44"/>
      <c r="O135" s="44"/>
      <c r="P135" s="44"/>
      <c r="Q135" s="44"/>
      <c r="R135" s="44"/>
      <c r="S135" s="44"/>
      <c r="T135" s="44"/>
      <c r="U135" s="18"/>
      <c r="V135" s="18"/>
      <c r="W135" s="18"/>
      <c r="X135" s="18"/>
      <c r="Y135" s="23">
        <f t="shared" si="20"/>
        <v>0</v>
      </c>
      <c r="Z135" s="23">
        <f t="shared" si="16"/>
        <v>0</v>
      </c>
    </row>
    <row r="136" spans="2:26" x14ac:dyDescent="0.25">
      <c r="B136" s="18"/>
      <c r="C136" s="23">
        <f t="shared" si="17"/>
        <v>0</v>
      </c>
      <c r="D136" s="20"/>
      <c r="E136" s="21"/>
      <c r="F136" s="24">
        <f t="shared" si="18"/>
        <v>0</v>
      </c>
      <c r="G136" s="33">
        <f>IF(F136&gt;40,INDEX('возрастной коэф'!$B$1:$B$41,MATCH(F136,'возрастной коэф'!$A:$A),1),1)</f>
        <v>1</v>
      </c>
      <c r="H136" s="24" t="str">
        <f t="shared" si="19"/>
        <v/>
      </c>
      <c r="I136" s="19"/>
      <c r="J136" s="19"/>
      <c r="K136" s="18"/>
      <c r="L136" s="41">
        <f>IF(K136&gt;0,INDEX('Мэлоун для женщин'!$A$1:$K$166,MATCH(INT(K136),'Мэлоун для женщин'!$A:$A),MATCH(ROUND(MOD(K136,1),1),'Мэлоун для женщин'!$A$1:$K$1)),0)</f>
        <v>0</v>
      </c>
      <c r="M136" s="44"/>
      <c r="N136" s="44"/>
      <c r="O136" s="44"/>
      <c r="P136" s="44"/>
      <c r="Q136" s="44"/>
      <c r="R136" s="44"/>
      <c r="S136" s="44"/>
      <c r="T136" s="44"/>
      <c r="U136" s="18"/>
      <c r="V136" s="18"/>
      <c r="W136" s="18"/>
      <c r="X136" s="18"/>
      <c r="Y136" s="23">
        <f t="shared" si="20"/>
        <v>0</v>
      </c>
      <c r="Z136" s="23">
        <f t="shared" si="16"/>
        <v>0</v>
      </c>
    </row>
    <row r="137" spans="2:26" x14ac:dyDescent="0.25">
      <c r="B137" s="18"/>
      <c r="C137" s="23">
        <f t="shared" si="17"/>
        <v>0</v>
      </c>
      <c r="D137" s="20"/>
      <c r="E137" s="21"/>
      <c r="F137" s="24">
        <f t="shared" si="18"/>
        <v>0</v>
      </c>
      <c r="G137" s="33">
        <f>IF(F137&gt;40,INDEX('возрастной коэф'!$B$1:$B$41,MATCH(F137,'возрастной коэф'!$A:$A),1),1)</f>
        <v>1</v>
      </c>
      <c r="H137" s="24" t="str">
        <f t="shared" si="19"/>
        <v/>
      </c>
      <c r="I137" s="19"/>
      <c r="J137" s="19"/>
      <c r="K137" s="18"/>
      <c r="L137" s="41">
        <f>IF(K137&gt;0,INDEX('Мэлоун для женщин'!$A$1:$K$166,MATCH(INT(K137),'Мэлоун для женщин'!$A:$A),MATCH(ROUND(MOD(K137,1),1),'Мэлоун для женщин'!$A$1:$K$1)),0)</f>
        <v>0</v>
      </c>
      <c r="M137" s="44"/>
      <c r="N137" s="44"/>
      <c r="O137" s="44"/>
      <c r="P137" s="44"/>
      <c r="Q137" s="44"/>
      <c r="R137" s="44"/>
      <c r="S137" s="44"/>
      <c r="T137" s="44"/>
      <c r="U137" s="18"/>
      <c r="V137" s="18"/>
      <c r="W137" s="18"/>
      <c r="X137" s="18"/>
      <c r="Y137" s="23">
        <f t="shared" si="20"/>
        <v>0</v>
      </c>
      <c r="Z137" s="23">
        <f t="shared" si="16"/>
        <v>0</v>
      </c>
    </row>
    <row r="138" spans="2:26" x14ac:dyDescent="0.25">
      <c r="B138" s="18"/>
      <c r="C138" s="23">
        <f t="shared" si="17"/>
        <v>0</v>
      </c>
      <c r="D138" s="20"/>
      <c r="E138" s="21"/>
      <c r="F138" s="24">
        <f t="shared" si="18"/>
        <v>0</v>
      </c>
      <c r="G138" s="33">
        <f>IF(F138&gt;40,INDEX('возрастной коэф'!$B$1:$B$41,MATCH(F138,'возрастной коэф'!$A:$A),1),1)</f>
        <v>1</v>
      </c>
      <c r="H138" s="24" t="str">
        <f t="shared" si="19"/>
        <v/>
      </c>
      <c r="I138" s="19"/>
      <c r="J138" s="19"/>
      <c r="K138" s="18"/>
      <c r="L138" s="41">
        <f>IF(K138&gt;0,INDEX('Мэлоун для женщин'!$A$1:$K$166,MATCH(INT(K138),'Мэлоун для женщин'!$A:$A),MATCH(ROUND(MOD(K138,1),1),'Мэлоун для женщин'!$A$1:$K$1)),0)</f>
        <v>0</v>
      </c>
      <c r="M138" s="44"/>
      <c r="N138" s="44"/>
      <c r="O138" s="44"/>
      <c r="P138" s="44"/>
      <c r="Q138" s="44"/>
      <c r="R138" s="44"/>
      <c r="S138" s="44"/>
      <c r="T138" s="44"/>
      <c r="U138" s="18"/>
      <c r="V138" s="18"/>
      <c r="W138" s="18"/>
      <c r="X138" s="18"/>
      <c r="Y138" s="23">
        <f t="shared" si="20"/>
        <v>0</v>
      </c>
      <c r="Z138" s="23">
        <f t="shared" si="16"/>
        <v>0</v>
      </c>
    </row>
    <row r="139" spans="2:26" x14ac:dyDescent="0.25">
      <c r="B139" s="18"/>
      <c r="C139" s="23">
        <f t="shared" si="17"/>
        <v>0</v>
      </c>
      <c r="D139" s="20"/>
      <c r="E139" s="21"/>
      <c r="F139" s="24">
        <f t="shared" si="18"/>
        <v>0</v>
      </c>
      <c r="G139" s="33">
        <f>IF(F139&gt;40,INDEX('возрастной коэф'!$B$1:$B$41,MATCH(F139,'возрастной коэф'!$A:$A),1),1)</f>
        <v>1</v>
      </c>
      <c r="H139" s="24" t="str">
        <f t="shared" si="19"/>
        <v/>
      </c>
      <c r="I139" s="19"/>
      <c r="J139" s="19"/>
      <c r="K139" s="18"/>
      <c r="L139" s="41">
        <f>IF(K139&gt;0,INDEX('Мэлоун для женщин'!$A$1:$K$166,MATCH(INT(K139),'Мэлоун для женщин'!$A:$A),MATCH(ROUND(MOD(K139,1),1),'Мэлоун для женщин'!$A$1:$K$1)),0)</f>
        <v>0</v>
      </c>
      <c r="M139" s="44"/>
      <c r="N139" s="44"/>
      <c r="O139" s="44"/>
      <c r="P139" s="44"/>
      <c r="Q139" s="44"/>
      <c r="R139" s="44"/>
      <c r="S139" s="44"/>
      <c r="T139" s="44"/>
      <c r="U139" s="18"/>
      <c r="V139" s="18"/>
      <c r="W139" s="18"/>
      <c r="X139" s="18"/>
      <c r="Y139" s="23">
        <f t="shared" si="20"/>
        <v>0</v>
      </c>
      <c r="Z139" s="23">
        <f t="shared" si="16"/>
        <v>0</v>
      </c>
    </row>
    <row r="140" spans="2:26" x14ac:dyDescent="0.25">
      <c r="B140" s="18"/>
      <c r="C140" s="23">
        <f t="shared" si="17"/>
        <v>0</v>
      </c>
      <c r="D140" s="20"/>
      <c r="E140" s="21"/>
      <c r="F140" s="24">
        <f t="shared" si="18"/>
        <v>0</v>
      </c>
      <c r="G140" s="33">
        <f>IF(F140&gt;40,INDEX('возрастной коэф'!$B$1:$B$41,MATCH(F140,'возрастной коэф'!$A:$A),1),1)</f>
        <v>1</v>
      </c>
      <c r="H140" s="24" t="str">
        <f t="shared" si="19"/>
        <v/>
      </c>
      <c r="I140" s="19"/>
      <c r="J140" s="19"/>
      <c r="K140" s="18"/>
      <c r="L140" s="41">
        <f>IF(K140&gt;0,INDEX('Мэлоун для женщин'!$A$1:$K$166,MATCH(INT(K140),'Мэлоун для женщин'!$A:$A),MATCH(ROUND(MOD(K140,1),1),'Мэлоун для женщин'!$A$1:$K$1)),0)</f>
        <v>0</v>
      </c>
      <c r="M140" s="44"/>
      <c r="N140" s="44"/>
      <c r="O140" s="44"/>
      <c r="P140" s="44"/>
      <c r="Q140" s="44"/>
      <c r="R140" s="44"/>
      <c r="S140" s="44"/>
      <c r="T140" s="44"/>
      <c r="U140" s="18"/>
      <c r="V140" s="18"/>
      <c r="W140" s="18"/>
      <c r="X140" s="18"/>
      <c r="Y140" s="23">
        <f t="shared" si="20"/>
        <v>0</v>
      </c>
      <c r="Z140" s="23">
        <f t="shared" si="16"/>
        <v>0</v>
      </c>
    </row>
    <row r="141" spans="2:26" x14ac:dyDescent="0.25">
      <c r="B141" s="18"/>
      <c r="C141" s="23">
        <f t="shared" si="17"/>
        <v>0</v>
      </c>
      <c r="D141" s="20"/>
      <c r="E141" s="21"/>
      <c r="F141" s="24">
        <f t="shared" si="18"/>
        <v>0</v>
      </c>
      <c r="G141" s="33">
        <f>IF(F141&gt;40,INDEX('возрастной коэф'!$B$1:$B$41,MATCH(F141,'возрастной коэф'!$A:$A),1),1)</f>
        <v>1</v>
      </c>
      <c r="H141" s="24" t="str">
        <f t="shared" si="19"/>
        <v/>
      </c>
      <c r="I141" s="19"/>
      <c r="J141" s="19"/>
      <c r="K141" s="18"/>
      <c r="L141" s="41">
        <f>IF(K141&gt;0,INDEX('Мэлоун для женщин'!$A$1:$K$166,MATCH(INT(K141),'Мэлоун для женщин'!$A:$A),MATCH(ROUND(MOD(K141,1),1),'Мэлоун для женщин'!$A$1:$K$1)),0)</f>
        <v>0</v>
      </c>
      <c r="M141" s="44"/>
      <c r="N141" s="44"/>
      <c r="O141" s="44"/>
      <c r="P141" s="44"/>
      <c r="Q141" s="44"/>
      <c r="R141" s="44"/>
      <c r="S141" s="44"/>
      <c r="T141" s="44"/>
      <c r="U141" s="18"/>
      <c r="V141" s="18"/>
      <c r="W141" s="18"/>
      <c r="X141" s="18"/>
      <c r="Y141" s="23">
        <f t="shared" si="20"/>
        <v>0</v>
      </c>
      <c r="Z141" s="23">
        <f t="shared" si="16"/>
        <v>0</v>
      </c>
    </row>
    <row r="142" spans="2:26" x14ac:dyDescent="0.25">
      <c r="B142" s="18"/>
      <c r="C142" s="23">
        <f t="shared" si="17"/>
        <v>0</v>
      </c>
      <c r="D142" s="20"/>
      <c r="E142" s="21"/>
      <c r="F142" s="24">
        <f t="shared" si="18"/>
        <v>0</v>
      </c>
      <c r="G142" s="33">
        <f>IF(F142&gt;40,INDEX('возрастной коэф'!$B$1:$B$41,MATCH(F142,'возрастной коэф'!$A:$A),1),1)</f>
        <v>1</v>
      </c>
      <c r="H142" s="24" t="str">
        <f t="shared" si="19"/>
        <v/>
      </c>
      <c r="I142" s="19"/>
      <c r="J142" s="19"/>
      <c r="K142" s="18"/>
      <c r="L142" s="41">
        <f>IF(K142&gt;0,INDEX('Мэлоун для женщин'!$A$1:$K$166,MATCH(INT(K142),'Мэлоун для женщин'!$A:$A),MATCH(ROUND(MOD(K142,1),1),'Мэлоун для женщин'!$A$1:$K$1)),0)</f>
        <v>0</v>
      </c>
      <c r="M142" s="44"/>
      <c r="N142" s="44"/>
      <c r="O142" s="44"/>
      <c r="P142" s="44"/>
      <c r="Q142" s="44"/>
      <c r="R142" s="44"/>
      <c r="S142" s="44"/>
      <c r="T142" s="44"/>
      <c r="U142" s="18"/>
      <c r="V142" s="18"/>
      <c r="W142" s="18"/>
      <c r="X142" s="18"/>
      <c r="Y142" s="23">
        <f t="shared" si="20"/>
        <v>0</v>
      </c>
      <c r="Z142" s="23">
        <f t="shared" si="16"/>
        <v>0</v>
      </c>
    </row>
    <row r="143" spans="2:26" x14ac:dyDescent="0.25">
      <c r="B143" s="18"/>
      <c r="C143" s="23">
        <f t="shared" si="17"/>
        <v>0</v>
      </c>
      <c r="D143" s="20"/>
      <c r="E143" s="21"/>
      <c r="F143" s="24">
        <f t="shared" si="18"/>
        <v>0</v>
      </c>
      <c r="G143" s="33">
        <f>IF(F143&gt;40,INDEX('возрастной коэф'!$B$1:$B$41,MATCH(F143,'возрастной коэф'!$A:$A),1),1)</f>
        <v>1</v>
      </c>
      <c r="H143" s="24" t="str">
        <f t="shared" si="19"/>
        <v/>
      </c>
      <c r="I143" s="19"/>
      <c r="J143" s="19"/>
      <c r="K143" s="18"/>
      <c r="L143" s="41">
        <f>IF(K143&gt;0,INDEX('Мэлоун для женщин'!$A$1:$K$166,MATCH(INT(K143),'Мэлоун для женщин'!$A:$A),MATCH(ROUND(MOD(K143,1),1),'Мэлоун для женщин'!$A$1:$K$1)),0)</f>
        <v>0</v>
      </c>
      <c r="M143" s="44"/>
      <c r="N143" s="44"/>
      <c r="O143" s="44"/>
      <c r="P143" s="44"/>
      <c r="Q143" s="44"/>
      <c r="R143" s="44"/>
      <c r="S143" s="44"/>
      <c r="T143" s="44"/>
      <c r="U143" s="18"/>
      <c r="V143" s="18"/>
      <c r="W143" s="18"/>
      <c r="X143" s="18"/>
      <c r="Y143" s="23">
        <f t="shared" si="20"/>
        <v>0</v>
      </c>
      <c r="Z143" s="23">
        <f t="shared" si="16"/>
        <v>0</v>
      </c>
    </row>
    <row r="144" spans="2:26" x14ac:dyDescent="0.25">
      <c r="B144" s="18"/>
      <c r="C144" s="23">
        <f t="shared" si="17"/>
        <v>0</v>
      </c>
      <c r="D144" s="20"/>
      <c r="E144" s="21"/>
      <c r="F144" s="24">
        <f t="shared" si="18"/>
        <v>0</v>
      </c>
      <c r="G144" s="33">
        <f>IF(F144&gt;40,INDEX('возрастной коэф'!$B$1:$B$41,MATCH(F144,'возрастной коэф'!$A:$A),1),1)</f>
        <v>1</v>
      </c>
      <c r="H144" s="24" t="str">
        <f t="shared" si="19"/>
        <v/>
      </c>
      <c r="I144" s="19"/>
      <c r="J144" s="19"/>
      <c r="K144" s="18"/>
      <c r="L144" s="41">
        <f>IF(K144&gt;0,INDEX('Мэлоун для женщин'!$A$1:$K$166,MATCH(INT(K144),'Мэлоун для женщин'!$A:$A),MATCH(ROUND(MOD(K144,1),1),'Мэлоун для женщин'!$A$1:$K$1)),0)</f>
        <v>0</v>
      </c>
      <c r="M144" s="44"/>
      <c r="N144" s="44"/>
      <c r="O144" s="44"/>
      <c r="P144" s="44"/>
      <c r="Q144" s="44"/>
      <c r="R144" s="44"/>
      <c r="S144" s="44"/>
      <c r="T144" s="44"/>
      <c r="U144" s="18"/>
      <c r="V144" s="18"/>
      <c r="W144" s="18"/>
      <c r="X144" s="18"/>
      <c r="Y144" s="23">
        <f t="shared" si="20"/>
        <v>0</v>
      </c>
      <c r="Z144" s="23">
        <f t="shared" si="16"/>
        <v>0</v>
      </c>
    </row>
    <row r="145" spans="2:26" x14ac:dyDescent="0.25">
      <c r="B145" s="18"/>
      <c r="C145" s="23">
        <f t="shared" si="17"/>
        <v>0</v>
      </c>
      <c r="D145" s="20"/>
      <c r="E145" s="21"/>
      <c r="F145" s="24">
        <f t="shared" si="18"/>
        <v>0</v>
      </c>
      <c r="G145" s="33">
        <f>IF(F145&gt;40,INDEX('возрастной коэф'!$B$1:$B$41,MATCH(F145,'возрастной коэф'!$A:$A),1),1)</f>
        <v>1</v>
      </c>
      <c r="H145" s="24" t="str">
        <f t="shared" si="19"/>
        <v/>
      </c>
      <c r="I145" s="19"/>
      <c r="J145" s="19"/>
      <c r="K145" s="18"/>
      <c r="L145" s="41">
        <f>IF(K145&gt;0,INDEX('Мэлоун для женщин'!$A$1:$K$166,MATCH(INT(K145),'Мэлоун для женщин'!$A:$A),MATCH(ROUND(MOD(K145,1),1),'Мэлоун для женщин'!$A$1:$K$1)),0)</f>
        <v>0</v>
      </c>
      <c r="M145" s="44"/>
      <c r="N145" s="44"/>
      <c r="O145" s="44"/>
      <c r="P145" s="44"/>
      <c r="Q145" s="44"/>
      <c r="R145" s="44"/>
      <c r="S145" s="44"/>
      <c r="T145" s="44"/>
      <c r="U145" s="18"/>
      <c r="V145" s="18"/>
      <c r="W145" s="18"/>
      <c r="X145" s="18"/>
      <c r="Y145" s="23">
        <f t="shared" si="20"/>
        <v>0</v>
      </c>
      <c r="Z145" s="23">
        <f t="shared" si="16"/>
        <v>0</v>
      </c>
    </row>
    <row r="146" spans="2:26" x14ac:dyDescent="0.25">
      <c r="B146" s="18"/>
      <c r="C146" s="23">
        <f t="shared" si="17"/>
        <v>0</v>
      </c>
      <c r="D146" s="20"/>
      <c r="E146" s="21"/>
      <c r="F146" s="24">
        <f t="shared" si="18"/>
        <v>0</v>
      </c>
      <c r="G146" s="33">
        <f>IF(F146&gt;40,INDEX('возрастной коэф'!$B$1:$B$41,MATCH(F146,'возрастной коэф'!$A:$A),1),1)</f>
        <v>1</v>
      </c>
      <c r="H146" s="24" t="str">
        <f t="shared" si="19"/>
        <v/>
      </c>
      <c r="I146" s="19"/>
      <c r="J146" s="19"/>
      <c r="K146" s="18"/>
      <c r="L146" s="41">
        <f>IF(K146&gt;0,INDEX('Мэлоун для женщин'!$A$1:$K$166,MATCH(INT(K146),'Мэлоун для женщин'!$A:$A),MATCH(ROUND(MOD(K146,1),1),'Мэлоун для женщин'!$A$1:$K$1)),0)</f>
        <v>0</v>
      </c>
      <c r="M146" s="44"/>
      <c r="N146" s="44"/>
      <c r="O146" s="44"/>
      <c r="P146" s="44"/>
      <c r="Q146" s="44"/>
      <c r="R146" s="44"/>
      <c r="S146" s="44"/>
      <c r="T146" s="44"/>
      <c r="U146" s="18"/>
      <c r="V146" s="18"/>
      <c r="W146" s="18"/>
      <c r="X146" s="18"/>
      <c r="Y146" s="23">
        <f t="shared" si="20"/>
        <v>0</v>
      </c>
      <c r="Z146" s="23">
        <f t="shared" si="16"/>
        <v>0</v>
      </c>
    </row>
    <row r="147" spans="2:26" x14ac:dyDescent="0.25">
      <c r="B147" s="18"/>
      <c r="C147" s="23">
        <f t="shared" si="17"/>
        <v>0</v>
      </c>
      <c r="D147" s="20"/>
      <c r="E147" s="21"/>
      <c r="F147" s="24">
        <f t="shared" si="18"/>
        <v>0</v>
      </c>
      <c r="G147" s="33">
        <f>IF(F147&gt;40,INDEX('возрастной коэф'!$B$1:$B$41,MATCH(F147,'возрастной коэф'!$A:$A),1),1)</f>
        <v>1</v>
      </c>
      <c r="H147" s="24" t="str">
        <f t="shared" si="19"/>
        <v/>
      </c>
      <c r="I147" s="19"/>
      <c r="J147" s="19"/>
      <c r="K147" s="18"/>
      <c r="L147" s="41">
        <f>IF(K147&gt;0,INDEX('Мэлоун для женщин'!$A$1:$K$166,MATCH(INT(K147),'Мэлоун для женщин'!$A:$A),MATCH(ROUND(MOD(K147,1),1),'Мэлоун для женщин'!$A$1:$K$1)),0)</f>
        <v>0</v>
      </c>
      <c r="M147" s="44"/>
      <c r="N147" s="44"/>
      <c r="O147" s="44"/>
      <c r="P147" s="44"/>
      <c r="Q147" s="44"/>
      <c r="R147" s="44"/>
      <c r="S147" s="44"/>
      <c r="T147" s="44"/>
      <c r="U147" s="18"/>
      <c r="V147" s="18"/>
      <c r="W147" s="18"/>
      <c r="X147" s="18"/>
      <c r="Y147" s="23">
        <f t="shared" si="20"/>
        <v>0</v>
      </c>
      <c r="Z147" s="23">
        <f t="shared" si="16"/>
        <v>0</v>
      </c>
    </row>
    <row r="148" spans="2:26" x14ac:dyDescent="0.25">
      <c r="B148" s="18"/>
      <c r="C148" s="23">
        <f t="shared" si="17"/>
        <v>0</v>
      </c>
      <c r="D148" s="20"/>
      <c r="E148" s="21"/>
      <c r="F148" s="24">
        <f t="shared" si="18"/>
        <v>0</v>
      </c>
      <c r="G148" s="33">
        <f>IF(F148&gt;40,INDEX('возрастной коэф'!$B$1:$B$41,MATCH(F148,'возрастной коэф'!$A:$A),1),1)</f>
        <v>1</v>
      </c>
      <c r="H148" s="24" t="str">
        <f t="shared" si="19"/>
        <v/>
      </c>
      <c r="I148" s="19"/>
      <c r="J148" s="19"/>
      <c r="K148" s="18"/>
      <c r="L148" s="41">
        <f>IF(K148&gt;0,INDEX('Мэлоун для женщин'!$A$1:$K$166,MATCH(INT(K148),'Мэлоун для женщин'!$A:$A),MATCH(ROUND(MOD(K148,1),1),'Мэлоун для женщин'!$A$1:$K$1)),0)</f>
        <v>0</v>
      </c>
      <c r="M148" s="44"/>
      <c r="N148" s="44"/>
      <c r="O148" s="44"/>
      <c r="P148" s="44"/>
      <c r="Q148" s="44"/>
      <c r="R148" s="44"/>
      <c r="S148" s="44"/>
      <c r="T148" s="44"/>
      <c r="U148" s="18"/>
      <c r="V148" s="18"/>
      <c r="W148" s="18"/>
      <c r="X148" s="18"/>
      <c r="Y148" s="23">
        <f t="shared" si="20"/>
        <v>0</v>
      </c>
      <c r="Z148" s="23">
        <f t="shared" si="16"/>
        <v>0</v>
      </c>
    </row>
    <row r="149" spans="2:26" x14ac:dyDescent="0.25">
      <c r="B149" s="18"/>
      <c r="C149" s="23">
        <f t="shared" si="17"/>
        <v>0</v>
      </c>
      <c r="D149" s="20"/>
      <c r="E149" s="21"/>
      <c r="F149" s="24">
        <f t="shared" si="18"/>
        <v>0</v>
      </c>
      <c r="G149" s="33">
        <f>IF(F149&gt;40,INDEX('возрастной коэф'!$B$1:$B$41,MATCH(F149,'возрастной коэф'!$A:$A),1),1)</f>
        <v>1</v>
      </c>
      <c r="H149" s="24" t="str">
        <f t="shared" si="19"/>
        <v/>
      </c>
      <c r="I149" s="19"/>
      <c r="J149" s="19"/>
      <c r="K149" s="18"/>
      <c r="L149" s="41">
        <f>IF(K149&gt;0,INDEX('Мэлоун для женщин'!$A$1:$K$166,MATCH(INT(K149),'Мэлоун для женщин'!$A:$A),MATCH(ROUND(MOD(K149,1),1),'Мэлоун для женщин'!$A$1:$K$1)),0)</f>
        <v>0</v>
      </c>
      <c r="M149" s="44"/>
      <c r="N149" s="44"/>
      <c r="O149" s="44"/>
      <c r="P149" s="44"/>
      <c r="Q149" s="44"/>
      <c r="R149" s="44"/>
      <c r="S149" s="44"/>
      <c r="T149" s="44"/>
      <c r="U149" s="18"/>
      <c r="V149" s="18"/>
      <c r="W149" s="18"/>
      <c r="X149" s="18"/>
      <c r="Y149" s="23">
        <f t="shared" si="20"/>
        <v>0</v>
      </c>
      <c r="Z149" s="23">
        <f t="shared" si="16"/>
        <v>0</v>
      </c>
    </row>
    <row r="150" spans="2:26" x14ac:dyDescent="0.25">
      <c r="B150" s="18"/>
      <c r="C150" s="23">
        <f t="shared" si="17"/>
        <v>0</v>
      </c>
      <c r="D150" s="20"/>
      <c r="E150" s="21"/>
      <c r="F150" s="24">
        <f t="shared" si="18"/>
        <v>0</v>
      </c>
      <c r="G150" s="33">
        <f>IF(F150&gt;40,INDEX('возрастной коэф'!$B$1:$B$41,MATCH(F150,'возрастной коэф'!$A:$A),1),1)</f>
        <v>1</v>
      </c>
      <c r="H150" s="24" t="str">
        <f t="shared" si="19"/>
        <v/>
      </c>
      <c r="I150" s="19"/>
      <c r="J150" s="19"/>
      <c r="K150" s="18"/>
      <c r="L150" s="41">
        <f>IF(K150&gt;0,INDEX('Мэлоун для женщин'!$A$1:$K$166,MATCH(INT(K150),'Мэлоун для женщин'!$A:$A),MATCH(ROUND(MOD(K150,1),1),'Мэлоун для женщин'!$A$1:$K$1)),0)</f>
        <v>0</v>
      </c>
      <c r="M150" s="44"/>
      <c r="N150" s="44"/>
      <c r="O150" s="44"/>
      <c r="P150" s="44"/>
      <c r="Q150" s="44"/>
      <c r="R150" s="44"/>
      <c r="S150" s="44"/>
      <c r="T150" s="44"/>
      <c r="U150" s="18"/>
      <c r="V150" s="18"/>
      <c r="W150" s="18"/>
      <c r="X150" s="18"/>
      <c r="Y150" s="23">
        <f t="shared" si="20"/>
        <v>0</v>
      </c>
      <c r="Z150" s="23">
        <f t="shared" si="16"/>
        <v>0</v>
      </c>
    </row>
    <row r="151" spans="2:26" x14ac:dyDescent="0.25">
      <c r="B151" s="18"/>
      <c r="C151" s="23">
        <f t="shared" si="17"/>
        <v>0</v>
      </c>
      <c r="D151" s="20"/>
      <c r="E151" s="21"/>
      <c r="F151" s="24">
        <f t="shared" si="18"/>
        <v>0</v>
      </c>
      <c r="G151" s="33">
        <f>IF(F151&gt;40,INDEX('возрастной коэф'!$B$1:$B$41,MATCH(F151,'возрастной коэф'!$A:$A),1),1)</f>
        <v>1</v>
      </c>
      <c r="H151" s="24" t="str">
        <f t="shared" si="19"/>
        <v/>
      </c>
      <c r="I151" s="19"/>
      <c r="J151" s="19"/>
      <c r="K151" s="18"/>
      <c r="L151" s="41">
        <f>IF(K151&gt;0,INDEX('Мэлоун для женщин'!$A$1:$K$166,MATCH(INT(K151),'Мэлоун для женщин'!$A:$A),MATCH(ROUND(MOD(K151,1),1),'Мэлоун для женщин'!$A$1:$K$1)),0)</f>
        <v>0</v>
      </c>
      <c r="M151" s="44"/>
      <c r="N151" s="44"/>
      <c r="O151" s="44"/>
      <c r="P151" s="44"/>
      <c r="Q151" s="44"/>
      <c r="R151" s="44"/>
      <c r="S151" s="44"/>
      <c r="T151" s="44"/>
      <c r="U151" s="18"/>
      <c r="V151" s="18"/>
      <c r="W151" s="18"/>
      <c r="X151" s="18"/>
      <c r="Y151" s="23">
        <f t="shared" si="20"/>
        <v>0</v>
      </c>
      <c r="Z151" s="23">
        <f t="shared" si="16"/>
        <v>0</v>
      </c>
    </row>
    <row r="152" spans="2:26" x14ac:dyDescent="0.25">
      <c r="B152" s="18"/>
      <c r="C152" s="23">
        <f t="shared" si="17"/>
        <v>0</v>
      </c>
      <c r="D152" s="20"/>
      <c r="E152" s="21"/>
      <c r="F152" s="24">
        <f t="shared" si="18"/>
        <v>0</v>
      </c>
      <c r="G152" s="33">
        <f>IF(F152&gt;40,INDEX('возрастной коэф'!$B$1:$B$41,MATCH(F152,'возрастной коэф'!$A:$A),1),1)</f>
        <v>1</v>
      </c>
      <c r="H152" s="24" t="str">
        <f t="shared" si="19"/>
        <v/>
      </c>
      <c r="I152" s="19"/>
      <c r="J152" s="19"/>
      <c r="K152" s="18"/>
      <c r="L152" s="41">
        <f>IF(K152&gt;0,INDEX('Мэлоун для женщин'!$A$1:$K$166,MATCH(INT(K152),'Мэлоун для женщин'!$A:$A),MATCH(ROUND(MOD(K152,1),1),'Мэлоун для женщин'!$A$1:$K$1)),0)</f>
        <v>0</v>
      </c>
      <c r="M152" s="44"/>
      <c r="N152" s="44"/>
      <c r="O152" s="44"/>
      <c r="P152" s="44"/>
      <c r="Q152" s="44"/>
      <c r="R152" s="44"/>
      <c r="S152" s="44"/>
      <c r="T152" s="44"/>
      <c r="U152" s="18"/>
      <c r="V152" s="18"/>
      <c r="W152" s="18"/>
      <c r="X152" s="18"/>
      <c r="Y152" s="23">
        <f t="shared" si="20"/>
        <v>0</v>
      </c>
      <c r="Z152" s="23">
        <f t="shared" si="16"/>
        <v>0</v>
      </c>
    </row>
    <row r="153" spans="2:26" x14ac:dyDescent="0.25">
      <c r="B153" s="18"/>
      <c r="C153" s="23">
        <f t="shared" si="17"/>
        <v>0</v>
      </c>
      <c r="D153" s="20"/>
      <c r="E153" s="21"/>
      <c r="F153" s="24">
        <f t="shared" si="18"/>
        <v>0</v>
      </c>
      <c r="G153" s="33">
        <f>IF(F153&gt;40,INDEX('возрастной коэф'!$B$1:$B$41,MATCH(F153,'возрастной коэф'!$A:$A),1),1)</f>
        <v>1</v>
      </c>
      <c r="H153" s="24" t="str">
        <f t="shared" si="19"/>
        <v/>
      </c>
      <c r="I153" s="19"/>
      <c r="J153" s="19"/>
      <c r="K153" s="18"/>
      <c r="L153" s="41">
        <f>IF(K153&gt;0,INDEX('Мэлоун для женщин'!$A$1:$K$166,MATCH(INT(K153),'Мэлоун для женщин'!$A:$A),MATCH(ROUND(MOD(K153,1),1),'Мэлоун для женщин'!$A$1:$K$1)),0)</f>
        <v>0</v>
      </c>
      <c r="M153" s="44"/>
      <c r="N153" s="44"/>
      <c r="O153" s="44"/>
      <c r="P153" s="44"/>
      <c r="Q153" s="44"/>
      <c r="R153" s="44"/>
      <c r="S153" s="44"/>
      <c r="T153" s="44"/>
      <c r="U153" s="18"/>
      <c r="V153" s="18"/>
      <c r="W153" s="18"/>
      <c r="X153" s="18"/>
      <c r="Y153" s="23">
        <f t="shared" si="20"/>
        <v>0</v>
      </c>
      <c r="Z153" s="23">
        <f t="shared" si="16"/>
        <v>0</v>
      </c>
    </row>
    <row r="154" spans="2:26" x14ac:dyDescent="0.25">
      <c r="B154" s="18"/>
      <c r="C154" s="23">
        <f t="shared" si="17"/>
        <v>0</v>
      </c>
      <c r="D154" s="20"/>
      <c r="E154" s="21"/>
      <c r="F154" s="24">
        <f t="shared" si="18"/>
        <v>0</v>
      </c>
      <c r="G154" s="33">
        <f>IF(F154&gt;40,INDEX('возрастной коэф'!$B$1:$B$41,MATCH(F154,'возрастной коэф'!$A:$A),1),1)</f>
        <v>1</v>
      </c>
      <c r="H154" s="24" t="str">
        <f t="shared" si="19"/>
        <v/>
      </c>
      <c r="I154" s="19"/>
      <c r="J154" s="19"/>
      <c r="K154" s="18"/>
      <c r="L154" s="41">
        <f>IF(K154&gt;0,INDEX('Мэлоун для женщин'!$A$1:$K$166,MATCH(INT(K154),'Мэлоун для женщин'!$A:$A),MATCH(ROUND(MOD(K154,1),1),'Мэлоун для женщин'!$A$1:$K$1)),0)</f>
        <v>0</v>
      </c>
      <c r="M154" s="44"/>
      <c r="N154" s="44"/>
      <c r="O154" s="44"/>
      <c r="P154" s="44"/>
      <c r="Q154" s="44"/>
      <c r="R154" s="44"/>
      <c r="S154" s="44"/>
      <c r="T154" s="44"/>
      <c r="U154" s="18"/>
      <c r="V154" s="18"/>
      <c r="W154" s="18"/>
      <c r="X154" s="18"/>
      <c r="Y154" s="23">
        <f t="shared" si="20"/>
        <v>0</v>
      </c>
      <c r="Z154" s="23">
        <f t="shared" si="16"/>
        <v>0</v>
      </c>
    </row>
    <row r="155" spans="2:26" x14ac:dyDescent="0.25">
      <c r="B155" s="18"/>
      <c r="C155" s="23">
        <f t="shared" si="17"/>
        <v>0</v>
      </c>
      <c r="D155" s="20"/>
      <c r="E155" s="21"/>
      <c r="F155" s="24">
        <f t="shared" si="18"/>
        <v>0</v>
      </c>
      <c r="G155" s="33">
        <f>IF(F155&gt;40,INDEX('возрастной коэф'!$B$1:$B$41,MATCH(F155,'возрастной коэф'!$A:$A),1),1)</f>
        <v>1</v>
      </c>
      <c r="H155" s="24" t="str">
        <f t="shared" si="19"/>
        <v/>
      </c>
      <c r="I155" s="19"/>
      <c r="J155" s="19"/>
      <c r="K155" s="18"/>
      <c r="L155" s="41">
        <f>IF(K155&gt;0,INDEX('Мэлоун для женщин'!$A$1:$K$166,MATCH(INT(K155),'Мэлоун для женщин'!$A:$A),MATCH(ROUND(MOD(K155,1),1),'Мэлоун для женщин'!$A$1:$K$1)),0)</f>
        <v>0</v>
      </c>
      <c r="M155" s="44"/>
      <c r="N155" s="44"/>
      <c r="O155" s="44"/>
      <c r="P155" s="44"/>
      <c r="Q155" s="44"/>
      <c r="R155" s="44"/>
      <c r="S155" s="44"/>
      <c r="T155" s="44"/>
      <c r="U155" s="18"/>
      <c r="V155" s="18"/>
      <c r="W155" s="18"/>
      <c r="X155" s="18"/>
      <c r="Y155" s="23">
        <f t="shared" si="20"/>
        <v>0</v>
      </c>
      <c r="Z155" s="23">
        <f t="shared" si="16"/>
        <v>0</v>
      </c>
    </row>
    <row r="156" spans="2:26" x14ac:dyDescent="0.25">
      <c r="B156" s="18"/>
      <c r="C156" s="23">
        <f t="shared" si="17"/>
        <v>0</v>
      </c>
      <c r="D156" s="20"/>
      <c r="E156" s="21"/>
      <c r="F156" s="24">
        <f t="shared" si="18"/>
        <v>0</v>
      </c>
      <c r="G156" s="33">
        <f>IF(F156&gt;40,INDEX('возрастной коэф'!$B$1:$B$41,MATCH(F156,'возрастной коэф'!$A:$A),1),1)</f>
        <v>1</v>
      </c>
      <c r="H156" s="24" t="str">
        <f t="shared" si="19"/>
        <v/>
      </c>
      <c r="I156" s="19"/>
      <c r="J156" s="19"/>
      <c r="K156" s="18"/>
      <c r="L156" s="41">
        <f>IF(K156&gt;0,INDEX('Мэлоун для женщин'!$A$1:$K$166,MATCH(INT(K156),'Мэлоун для женщин'!$A:$A),MATCH(ROUND(MOD(K156,1),1),'Мэлоун для женщин'!$A$1:$K$1)),0)</f>
        <v>0</v>
      </c>
      <c r="M156" s="44"/>
      <c r="N156" s="44"/>
      <c r="O156" s="44"/>
      <c r="P156" s="44"/>
      <c r="Q156" s="44"/>
      <c r="R156" s="44"/>
      <c r="S156" s="44"/>
      <c r="T156" s="44"/>
      <c r="U156" s="18"/>
      <c r="V156" s="18"/>
      <c r="W156" s="18"/>
      <c r="X156" s="18"/>
      <c r="Y156" s="23">
        <f t="shared" si="20"/>
        <v>0</v>
      </c>
      <c r="Z156" s="23">
        <f t="shared" si="16"/>
        <v>0</v>
      </c>
    </row>
    <row r="157" spans="2:26" x14ac:dyDescent="0.25">
      <c r="B157" s="18"/>
      <c r="C157" s="23">
        <f t="shared" si="17"/>
        <v>0</v>
      </c>
      <c r="D157" s="20"/>
      <c r="E157" s="21"/>
      <c r="F157" s="24">
        <f t="shared" si="18"/>
        <v>0</v>
      </c>
      <c r="G157" s="33">
        <f>IF(F157&gt;40,INDEX('возрастной коэф'!$B$1:$B$41,MATCH(F157,'возрастной коэф'!$A:$A),1),1)</f>
        <v>1</v>
      </c>
      <c r="H157" s="24" t="str">
        <f t="shared" si="19"/>
        <v/>
      </c>
      <c r="I157" s="19"/>
      <c r="J157" s="19"/>
      <c r="K157" s="18"/>
      <c r="L157" s="41">
        <f>IF(K157&gt;0,INDEX('Мэлоун для женщин'!$A$1:$K$166,MATCH(INT(K157),'Мэлоун для женщин'!$A:$A),MATCH(ROUND(MOD(K157,1),1),'Мэлоун для женщин'!$A$1:$K$1)),0)</f>
        <v>0</v>
      </c>
      <c r="M157" s="44"/>
      <c r="N157" s="44"/>
      <c r="O157" s="44"/>
      <c r="P157" s="44"/>
      <c r="Q157" s="44"/>
      <c r="R157" s="44"/>
      <c r="S157" s="44"/>
      <c r="T157" s="44"/>
      <c r="U157" s="18"/>
      <c r="V157" s="18"/>
      <c r="W157" s="18"/>
      <c r="X157" s="18"/>
      <c r="Y157" s="23">
        <f t="shared" si="20"/>
        <v>0</v>
      </c>
      <c r="Z157" s="23">
        <f t="shared" si="16"/>
        <v>0</v>
      </c>
    </row>
    <row r="158" spans="2:26" x14ac:dyDescent="0.25">
      <c r="B158" s="18"/>
      <c r="C158" s="23">
        <f t="shared" si="17"/>
        <v>0</v>
      </c>
      <c r="D158" s="20"/>
      <c r="E158" s="21"/>
      <c r="F158" s="24">
        <f t="shared" si="18"/>
        <v>0</v>
      </c>
      <c r="G158" s="33">
        <f>IF(F158&gt;40,INDEX('возрастной коэф'!$B$1:$B$41,MATCH(F158,'возрастной коэф'!$A:$A),1),1)</f>
        <v>1</v>
      </c>
      <c r="H158" s="24" t="str">
        <f t="shared" si="19"/>
        <v/>
      </c>
      <c r="I158" s="19"/>
      <c r="J158" s="19"/>
      <c r="K158" s="18"/>
      <c r="L158" s="41">
        <f>IF(K158&gt;0,INDEX('Мэлоун для женщин'!$A$1:$K$166,MATCH(INT(K158),'Мэлоун для женщин'!$A:$A),MATCH(ROUND(MOD(K158,1),1),'Мэлоун для женщин'!$A$1:$K$1)),0)</f>
        <v>0</v>
      </c>
      <c r="M158" s="44"/>
      <c r="N158" s="44"/>
      <c r="O158" s="44"/>
      <c r="P158" s="44"/>
      <c r="Q158" s="44"/>
      <c r="R158" s="44"/>
      <c r="S158" s="44"/>
      <c r="T158" s="44"/>
      <c r="U158" s="18"/>
      <c r="V158" s="18"/>
      <c r="W158" s="18"/>
      <c r="X158" s="18"/>
      <c r="Y158" s="23">
        <f t="shared" si="20"/>
        <v>0</v>
      </c>
      <c r="Z158" s="23">
        <f t="shared" si="16"/>
        <v>0</v>
      </c>
    </row>
    <row r="159" spans="2:26" x14ac:dyDescent="0.25">
      <c r="B159" s="18"/>
      <c r="C159" s="23">
        <f t="shared" si="17"/>
        <v>0</v>
      </c>
      <c r="D159" s="20"/>
      <c r="E159" s="21"/>
      <c r="F159" s="24">
        <f t="shared" si="18"/>
        <v>0</v>
      </c>
      <c r="G159" s="33">
        <f>IF(F159&gt;40,INDEX('возрастной коэф'!$B$1:$B$41,MATCH(F159,'возрастной коэф'!$A:$A),1),1)</f>
        <v>1</v>
      </c>
      <c r="H159" s="24" t="str">
        <f t="shared" si="19"/>
        <v/>
      </c>
      <c r="I159" s="19"/>
      <c r="J159" s="19"/>
      <c r="K159" s="18"/>
      <c r="L159" s="41">
        <f>IF(K159&gt;0,INDEX('Мэлоун для женщин'!$A$1:$K$166,MATCH(INT(K159),'Мэлоун для женщин'!$A:$A),MATCH(ROUND(MOD(K159,1),1),'Мэлоун для женщин'!$A$1:$K$1)),0)</f>
        <v>0</v>
      </c>
      <c r="M159" s="44"/>
      <c r="N159" s="44"/>
      <c r="O159" s="44"/>
      <c r="P159" s="44"/>
      <c r="Q159" s="44"/>
      <c r="R159" s="44"/>
      <c r="S159" s="44"/>
      <c r="T159" s="44"/>
      <c r="U159" s="18"/>
      <c r="V159" s="18"/>
      <c r="W159" s="18"/>
      <c r="X159" s="18"/>
      <c r="Y159" s="23">
        <f t="shared" si="20"/>
        <v>0</v>
      </c>
      <c r="Z159" s="23">
        <f t="shared" si="16"/>
        <v>0</v>
      </c>
    </row>
    <row r="160" spans="2:26" x14ac:dyDescent="0.25">
      <c r="B160" s="18"/>
      <c r="C160" s="23">
        <f t="shared" si="17"/>
        <v>0</v>
      </c>
      <c r="D160" s="20"/>
      <c r="E160" s="21"/>
      <c r="F160" s="24">
        <f t="shared" si="18"/>
        <v>0</v>
      </c>
      <c r="G160" s="33">
        <f>IF(F160&gt;40,INDEX('возрастной коэф'!$B$1:$B$41,MATCH(F160,'возрастной коэф'!$A:$A),1),1)</f>
        <v>1</v>
      </c>
      <c r="H160" s="24" t="str">
        <f t="shared" si="19"/>
        <v/>
      </c>
      <c r="I160" s="19"/>
      <c r="J160" s="19"/>
      <c r="K160" s="18"/>
      <c r="L160" s="41">
        <f>IF(K160&gt;0,INDEX('Мэлоун для женщин'!$A$1:$K$166,MATCH(INT(K160),'Мэлоун для женщин'!$A:$A),MATCH(ROUND(MOD(K160,1),1),'Мэлоун для женщин'!$A$1:$K$1)),0)</f>
        <v>0</v>
      </c>
      <c r="M160" s="44"/>
      <c r="N160" s="44"/>
      <c r="O160" s="44"/>
      <c r="P160" s="44"/>
      <c r="Q160" s="44"/>
      <c r="R160" s="44"/>
      <c r="S160" s="44"/>
      <c r="T160" s="44"/>
      <c r="U160" s="18"/>
      <c r="V160" s="18"/>
      <c r="W160" s="18"/>
      <c r="X160" s="18"/>
      <c r="Y160" s="23">
        <f t="shared" si="20"/>
        <v>0</v>
      </c>
      <c r="Z160" s="23">
        <f t="shared" si="16"/>
        <v>0</v>
      </c>
    </row>
    <row r="161" spans="2:26" x14ac:dyDescent="0.25">
      <c r="B161" s="18"/>
      <c r="C161" s="23">
        <f t="shared" si="17"/>
        <v>0</v>
      </c>
      <c r="D161" s="20"/>
      <c r="E161" s="21"/>
      <c r="F161" s="24">
        <f t="shared" si="18"/>
        <v>0</v>
      </c>
      <c r="G161" s="33">
        <f>IF(F161&gt;40,INDEX('возрастной коэф'!$B$1:$B$41,MATCH(F161,'возрастной коэф'!$A:$A),1),1)</f>
        <v>1</v>
      </c>
      <c r="H161" s="24" t="str">
        <f t="shared" si="19"/>
        <v/>
      </c>
      <c r="I161" s="19"/>
      <c r="J161" s="19"/>
      <c r="K161" s="18"/>
      <c r="L161" s="41">
        <f>IF(K161&gt;0,INDEX('Мэлоун для женщин'!$A$1:$K$166,MATCH(INT(K161),'Мэлоун для женщин'!$A:$A),MATCH(ROUND(MOD(K161,1),1),'Мэлоун для женщин'!$A$1:$K$1)),0)</f>
        <v>0</v>
      </c>
      <c r="M161" s="44"/>
      <c r="N161" s="44"/>
      <c r="O161" s="44"/>
      <c r="P161" s="44"/>
      <c r="Q161" s="44"/>
      <c r="R161" s="44"/>
      <c r="S161" s="44"/>
      <c r="T161" s="44"/>
      <c r="U161" s="18"/>
      <c r="V161" s="18"/>
      <c r="W161" s="18"/>
      <c r="X161" s="18"/>
      <c r="Y161" s="23">
        <f t="shared" si="20"/>
        <v>0</v>
      </c>
      <c r="Z161" s="23">
        <f t="shared" si="16"/>
        <v>0</v>
      </c>
    </row>
    <row r="162" spans="2:26" x14ac:dyDescent="0.25">
      <c r="B162" s="18"/>
      <c r="C162" s="23">
        <f t="shared" si="17"/>
        <v>0</v>
      </c>
      <c r="D162" s="20"/>
      <c r="E162" s="21"/>
      <c r="F162" s="24">
        <f t="shared" si="18"/>
        <v>0</v>
      </c>
      <c r="G162" s="33">
        <f>IF(F162&gt;40,INDEX('возрастной коэф'!$B$1:$B$41,MATCH(F162,'возрастной коэф'!$A:$A),1),1)</f>
        <v>1</v>
      </c>
      <c r="H162" s="24" t="str">
        <f t="shared" si="19"/>
        <v/>
      </c>
      <c r="I162" s="19"/>
      <c r="J162" s="19"/>
      <c r="K162" s="18"/>
      <c r="L162" s="41">
        <f>IF(K162&gt;0,INDEX('Мэлоун для женщин'!$A$1:$K$166,MATCH(INT(K162),'Мэлоун для женщин'!$A:$A),MATCH(ROUND(MOD(K162,1),1),'Мэлоун для женщин'!$A$1:$K$1)),0)</f>
        <v>0</v>
      </c>
      <c r="M162" s="44"/>
      <c r="N162" s="44"/>
      <c r="O162" s="44"/>
      <c r="P162" s="44"/>
      <c r="Q162" s="44"/>
      <c r="R162" s="44"/>
      <c r="S162" s="44"/>
      <c r="T162" s="44"/>
      <c r="U162" s="18"/>
      <c r="V162" s="18"/>
      <c r="W162" s="18"/>
      <c r="X162" s="18"/>
      <c r="Y162" s="23">
        <f t="shared" si="20"/>
        <v>0</v>
      </c>
      <c r="Z162" s="23">
        <f t="shared" si="16"/>
        <v>0</v>
      </c>
    </row>
    <row r="163" spans="2:26" x14ac:dyDescent="0.25">
      <c r="B163" s="18"/>
      <c r="C163" s="23">
        <f t="shared" si="17"/>
        <v>0</v>
      </c>
      <c r="D163" s="20"/>
      <c r="E163" s="21"/>
      <c r="F163" s="24">
        <f t="shared" si="18"/>
        <v>0</v>
      </c>
      <c r="G163" s="33">
        <f>IF(F163&gt;40,INDEX('возрастной коэф'!$B$1:$B$41,MATCH(F163,'возрастной коэф'!$A:$A),1),1)</f>
        <v>1</v>
      </c>
      <c r="H163" s="24" t="str">
        <f t="shared" si="19"/>
        <v/>
      </c>
      <c r="I163" s="19"/>
      <c r="J163" s="19"/>
      <c r="K163" s="18"/>
      <c r="L163" s="41">
        <f>IF(K163&gt;0,INDEX('Мэлоун для женщин'!$A$1:$K$166,MATCH(INT(K163),'Мэлоун для женщин'!$A:$A),MATCH(ROUND(MOD(K163,1),1),'Мэлоун для женщин'!$A$1:$K$1)),0)</f>
        <v>0</v>
      </c>
      <c r="M163" s="44"/>
      <c r="N163" s="44"/>
      <c r="O163" s="44"/>
      <c r="P163" s="44"/>
      <c r="Q163" s="44"/>
      <c r="R163" s="44"/>
      <c r="S163" s="44"/>
      <c r="T163" s="44"/>
      <c r="U163" s="18"/>
      <c r="V163" s="18"/>
      <c r="W163" s="18"/>
      <c r="X163" s="18"/>
      <c r="Y163" s="23">
        <f t="shared" si="20"/>
        <v>0</v>
      </c>
      <c r="Z163" s="23">
        <f t="shared" si="16"/>
        <v>0</v>
      </c>
    </row>
    <row r="164" spans="2:26" x14ac:dyDescent="0.25">
      <c r="B164" s="18"/>
      <c r="C164" s="23">
        <f t="shared" si="17"/>
        <v>0</v>
      </c>
      <c r="D164" s="20"/>
      <c r="E164" s="21"/>
      <c r="F164" s="24">
        <f t="shared" si="18"/>
        <v>0</v>
      </c>
      <c r="G164" s="33">
        <f>IF(F164&gt;40,INDEX('возрастной коэф'!$B$1:$B$41,MATCH(F164,'возрастной коэф'!$A:$A),1),1)</f>
        <v>1</v>
      </c>
      <c r="H164" s="24" t="str">
        <f t="shared" si="19"/>
        <v/>
      </c>
      <c r="I164" s="19"/>
      <c r="J164" s="19"/>
      <c r="K164" s="18"/>
      <c r="L164" s="41">
        <f>IF(K164&gt;0,INDEX('Мэлоун для женщин'!$A$1:$K$166,MATCH(INT(K164),'Мэлоун для женщин'!$A:$A),MATCH(ROUND(MOD(K164,1),1),'Мэлоун для женщин'!$A$1:$K$1)),0)</f>
        <v>0</v>
      </c>
      <c r="M164" s="44"/>
      <c r="N164" s="44"/>
      <c r="O164" s="44"/>
      <c r="P164" s="44"/>
      <c r="Q164" s="44"/>
      <c r="R164" s="44"/>
      <c r="S164" s="44"/>
      <c r="T164" s="44"/>
      <c r="U164" s="18"/>
      <c r="V164" s="18"/>
      <c r="W164" s="18"/>
      <c r="X164" s="18"/>
      <c r="Y164" s="23">
        <f t="shared" si="20"/>
        <v>0</v>
      </c>
      <c r="Z164" s="23">
        <f t="shared" si="16"/>
        <v>0</v>
      </c>
    </row>
    <row r="165" spans="2:26" x14ac:dyDescent="0.25">
      <c r="B165" s="18"/>
      <c r="C165" s="23">
        <f t="shared" si="17"/>
        <v>0</v>
      </c>
      <c r="D165" s="20"/>
      <c r="E165" s="21"/>
      <c r="F165" s="24">
        <f t="shared" si="18"/>
        <v>0</v>
      </c>
      <c r="G165" s="33">
        <f>IF(F165&gt;40,INDEX('возрастной коэф'!$B$1:$B$41,MATCH(F165,'возрастной коэф'!$A:$A),1),1)</f>
        <v>1</v>
      </c>
      <c r="H165" s="24" t="str">
        <f t="shared" si="19"/>
        <v/>
      </c>
      <c r="I165" s="19"/>
      <c r="J165" s="19"/>
      <c r="K165" s="18"/>
      <c r="L165" s="41">
        <f>IF(K165&gt;0,INDEX('Мэлоун для женщин'!$A$1:$K$166,MATCH(INT(K165),'Мэлоун для женщин'!$A:$A),MATCH(ROUND(MOD(K165,1),1),'Мэлоун для женщин'!$A$1:$K$1)),0)</f>
        <v>0</v>
      </c>
      <c r="M165" s="44"/>
      <c r="N165" s="44"/>
      <c r="O165" s="44"/>
      <c r="P165" s="44"/>
      <c r="Q165" s="44"/>
      <c r="R165" s="44"/>
      <c r="S165" s="44"/>
      <c r="T165" s="44"/>
      <c r="U165" s="18"/>
      <c r="V165" s="18"/>
      <c r="W165" s="18"/>
      <c r="X165" s="18"/>
      <c r="Y165" s="23">
        <f t="shared" si="20"/>
        <v>0</v>
      </c>
      <c r="Z165" s="23">
        <f t="shared" si="16"/>
        <v>0</v>
      </c>
    </row>
    <row r="166" spans="2:26" x14ac:dyDescent="0.25">
      <c r="B166" s="18"/>
      <c r="C166" s="23">
        <f t="shared" si="17"/>
        <v>0</v>
      </c>
      <c r="D166" s="20"/>
      <c r="E166" s="21"/>
      <c r="F166" s="24">
        <f t="shared" si="18"/>
        <v>0</v>
      </c>
      <c r="G166" s="33">
        <f>IF(F166&gt;40,INDEX('возрастной коэф'!$B$1:$B$41,MATCH(F166,'возрастной коэф'!$A:$A),1),1)</f>
        <v>1</v>
      </c>
      <c r="H166" s="24" t="str">
        <f t="shared" si="19"/>
        <v/>
      </c>
      <c r="I166" s="19"/>
      <c r="J166" s="19"/>
      <c r="K166" s="18"/>
      <c r="L166" s="41">
        <f>IF(K166&gt;0,INDEX('Мэлоун для женщин'!$A$1:$K$166,MATCH(INT(K166),'Мэлоун для женщин'!$A:$A),MATCH(ROUND(MOD(K166,1),1),'Мэлоун для женщин'!$A$1:$K$1)),0)</f>
        <v>0</v>
      </c>
      <c r="M166" s="44"/>
      <c r="N166" s="44"/>
      <c r="O166" s="44"/>
      <c r="P166" s="44"/>
      <c r="Q166" s="44"/>
      <c r="R166" s="44"/>
      <c r="S166" s="44"/>
      <c r="T166" s="44"/>
      <c r="U166" s="18"/>
      <c r="V166" s="18"/>
      <c r="W166" s="18"/>
      <c r="X166" s="18"/>
      <c r="Y166" s="23">
        <f t="shared" si="20"/>
        <v>0</v>
      </c>
      <c r="Z166" s="23">
        <f t="shared" si="16"/>
        <v>0</v>
      </c>
    </row>
    <row r="167" spans="2:26" x14ac:dyDescent="0.25">
      <c r="B167" s="18"/>
      <c r="C167" s="23">
        <f t="shared" si="17"/>
        <v>0</v>
      </c>
      <c r="D167" s="20"/>
      <c r="E167" s="21"/>
      <c r="F167" s="24">
        <f t="shared" si="18"/>
        <v>0</v>
      </c>
      <c r="G167" s="33">
        <f>IF(F167&gt;40,INDEX('возрастной коэф'!$B$1:$B$41,MATCH(F167,'возрастной коэф'!$A:$A),1),1)</f>
        <v>1</v>
      </c>
      <c r="H167" s="24" t="str">
        <f t="shared" si="19"/>
        <v/>
      </c>
      <c r="I167" s="19"/>
      <c r="J167" s="19"/>
      <c r="K167" s="18"/>
      <c r="L167" s="41">
        <f>IF(K167&gt;0,INDEX('Мэлоун для женщин'!$A$1:$K$166,MATCH(INT(K167),'Мэлоун для женщин'!$A:$A),MATCH(ROUND(MOD(K167,1),1),'Мэлоун для женщин'!$A$1:$K$1)),0)</f>
        <v>0</v>
      </c>
      <c r="M167" s="44"/>
      <c r="N167" s="44"/>
      <c r="O167" s="44"/>
      <c r="P167" s="44"/>
      <c r="Q167" s="44"/>
      <c r="R167" s="44"/>
      <c r="S167" s="44"/>
      <c r="T167" s="44"/>
      <c r="U167" s="18"/>
      <c r="V167" s="18"/>
      <c r="W167" s="18"/>
      <c r="X167" s="18"/>
      <c r="Y167" s="23">
        <f t="shared" si="20"/>
        <v>0</v>
      </c>
      <c r="Z167" s="23">
        <f t="shared" si="16"/>
        <v>0</v>
      </c>
    </row>
    <row r="168" spans="2:26" x14ac:dyDescent="0.25">
      <c r="B168" s="18"/>
      <c r="C168" s="23">
        <f t="shared" si="17"/>
        <v>0</v>
      </c>
      <c r="D168" s="20"/>
      <c r="E168" s="21"/>
      <c r="F168" s="24">
        <f t="shared" si="18"/>
        <v>0</v>
      </c>
      <c r="G168" s="33">
        <f>IF(F168&gt;40,INDEX('возрастной коэф'!$B$1:$B$41,MATCH(F168,'возрастной коэф'!$A:$A),1),1)</f>
        <v>1</v>
      </c>
      <c r="H168" s="24" t="str">
        <f t="shared" si="19"/>
        <v/>
      </c>
      <c r="I168" s="19"/>
      <c r="J168" s="19"/>
      <c r="K168" s="18"/>
      <c r="L168" s="41">
        <f>IF(K168&gt;0,INDEX('Мэлоун для женщин'!$A$1:$K$166,MATCH(INT(K168),'Мэлоун для женщин'!$A:$A),MATCH(ROUND(MOD(K168,1),1),'Мэлоун для женщин'!$A$1:$K$1)),0)</f>
        <v>0</v>
      </c>
      <c r="M168" s="44"/>
      <c r="N168" s="44"/>
      <c r="O168" s="44"/>
      <c r="P168" s="44"/>
      <c r="Q168" s="44"/>
      <c r="R168" s="44"/>
      <c r="S168" s="44"/>
      <c r="T168" s="44"/>
      <c r="U168" s="18"/>
      <c r="V168" s="18"/>
      <c r="W168" s="18"/>
      <c r="X168" s="18"/>
      <c r="Y168" s="23">
        <f t="shared" si="20"/>
        <v>0</v>
      </c>
      <c r="Z168" s="23">
        <f t="shared" si="16"/>
        <v>0</v>
      </c>
    </row>
    <row r="169" spans="2:26" x14ac:dyDescent="0.25">
      <c r="B169" s="18"/>
      <c r="C169" s="23">
        <f t="shared" si="17"/>
        <v>0</v>
      </c>
      <c r="D169" s="20"/>
      <c r="E169" s="21"/>
      <c r="F169" s="24">
        <f t="shared" si="18"/>
        <v>0</v>
      </c>
      <c r="G169" s="33">
        <f>IF(F169&gt;40,INDEX('возрастной коэф'!$B$1:$B$41,MATCH(F169,'возрастной коэф'!$A:$A),1),1)</f>
        <v>1</v>
      </c>
      <c r="H169" s="24" t="str">
        <f t="shared" si="19"/>
        <v/>
      </c>
      <c r="I169" s="19"/>
      <c r="J169" s="19"/>
      <c r="K169" s="18"/>
      <c r="L169" s="41">
        <f>IF(K169&gt;0,INDEX('Мэлоун для женщин'!$A$1:$K$166,MATCH(INT(K169),'Мэлоун для женщин'!$A:$A),MATCH(ROUND(MOD(K169,1),1),'Мэлоун для женщин'!$A$1:$K$1)),0)</f>
        <v>0</v>
      </c>
      <c r="M169" s="44"/>
      <c r="N169" s="44"/>
      <c r="O169" s="44"/>
      <c r="P169" s="44"/>
      <c r="Q169" s="44"/>
      <c r="R169" s="44"/>
      <c r="S169" s="44"/>
      <c r="T169" s="44"/>
      <c r="U169" s="18"/>
      <c r="V169" s="18"/>
      <c r="W169" s="18"/>
      <c r="X169" s="18"/>
      <c r="Y169" s="23">
        <f t="shared" si="20"/>
        <v>0</v>
      </c>
      <c r="Z169" s="23">
        <f t="shared" si="16"/>
        <v>0</v>
      </c>
    </row>
    <row r="170" spans="2:26" x14ac:dyDescent="0.25">
      <c r="B170" s="18"/>
      <c r="C170" s="23">
        <f t="shared" si="17"/>
        <v>0</v>
      </c>
      <c r="D170" s="20"/>
      <c r="E170" s="21"/>
      <c r="F170" s="24">
        <f t="shared" si="18"/>
        <v>0</v>
      </c>
      <c r="G170" s="33">
        <f>IF(F170&gt;40,INDEX('возрастной коэф'!$B$1:$B$41,MATCH(F170,'возрастной коэф'!$A:$A),1),1)</f>
        <v>1</v>
      </c>
      <c r="H170" s="24" t="str">
        <f t="shared" si="19"/>
        <v/>
      </c>
      <c r="I170" s="19"/>
      <c r="J170" s="19"/>
      <c r="K170" s="18"/>
      <c r="L170" s="41">
        <f>IF(K170&gt;0,INDEX('Мэлоун для женщин'!$A$1:$K$166,MATCH(INT(K170),'Мэлоун для женщин'!$A:$A),MATCH(ROUND(MOD(K170,1),1),'Мэлоун для женщин'!$A$1:$K$1)),0)</f>
        <v>0</v>
      </c>
      <c r="M170" s="44"/>
      <c r="N170" s="44"/>
      <c r="O170" s="44"/>
      <c r="P170" s="44"/>
      <c r="Q170" s="44"/>
      <c r="R170" s="44"/>
      <c r="S170" s="44"/>
      <c r="T170" s="44"/>
      <c r="U170" s="18"/>
      <c r="V170" s="18"/>
      <c r="W170" s="18"/>
      <c r="X170" s="18"/>
      <c r="Y170" s="23">
        <f t="shared" si="20"/>
        <v>0</v>
      </c>
      <c r="Z170" s="23">
        <f t="shared" si="16"/>
        <v>0</v>
      </c>
    </row>
    <row r="171" spans="2:26" x14ac:dyDescent="0.25">
      <c r="B171" s="18"/>
      <c r="C171" s="23">
        <f t="shared" si="17"/>
        <v>0</v>
      </c>
      <c r="D171" s="20"/>
      <c r="E171" s="21"/>
      <c r="F171" s="24">
        <f t="shared" si="18"/>
        <v>0</v>
      </c>
      <c r="G171" s="33">
        <f>IF(F171&gt;40,INDEX('возрастной коэф'!$B$1:$B$41,MATCH(F171,'возрастной коэф'!$A:$A),1),1)</f>
        <v>1</v>
      </c>
      <c r="H171" s="24" t="str">
        <f t="shared" si="19"/>
        <v/>
      </c>
      <c r="I171" s="19"/>
      <c r="J171" s="19"/>
      <c r="K171" s="18"/>
      <c r="L171" s="41">
        <f>IF(K171&gt;0,INDEX('Мэлоун для женщин'!$A$1:$K$166,MATCH(INT(K171),'Мэлоун для женщин'!$A:$A),MATCH(ROUND(MOD(K171,1),1),'Мэлоун для женщин'!$A$1:$K$1)),0)</f>
        <v>0</v>
      </c>
      <c r="M171" s="44"/>
      <c r="N171" s="44"/>
      <c r="O171" s="44"/>
      <c r="P171" s="44"/>
      <c r="Q171" s="44"/>
      <c r="R171" s="44"/>
      <c r="S171" s="44"/>
      <c r="T171" s="44"/>
      <c r="U171" s="18"/>
      <c r="V171" s="18"/>
      <c r="W171" s="18"/>
      <c r="X171" s="18"/>
      <c r="Y171" s="23">
        <f t="shared" si="20"/>
        <v>0</v>
      </c>
      <c r="Z171" s="23">
        <f t="shared" si="16"/>
        <v>0</v>
      </c>
    </row>
    <row r="172" spans="2:26" x14ac:dyDescent="0.25">
      <c r="B172" s="18"/>
      <c r="C172" s="23">
        <f t="shared" si="17"/>
        <v>0</v>
      </c>
      <c r="D172" s="20"/>
      <c r="E172" s="21"/>
      <c r="F172" s="24">
        <f t="shared" si="18"/>
        <v>0</v>
      </c>
      <c r="G172" s="33">
        <f>IF(F172&gt;40,INDEX('возрастной коэф'!$B$1:$B$41,MATCH(F172,'возрастной коэф'!$A:$A),1),1)</f>
        <v>1</v>
      </c>
      <c r="H172" s="24" t="str">
        <f t="shared" si="19"/>
        <v/>
      </c>
      <c r="I172" s="19"/>
      <c r="J172" s="19"/>
      <c r="K172" s="18"/>
      <c r="L172" s="41">
        <f>IF(K172&gt;0,INDEX('Мэлоун для женщин'!$A$1:$K$166,MATCH(INT(K172),'Мэлоун для женщин'!$A:$A),MATCH(ROUND(MOD(K172,1),1),'Мэлоун для женщин'!$A$1:$K$1)),0)</f>
        <v>0</v>
      </c>
      <c r="M172" s="44"/>
      <c r="N172" s="44"/>
      <c r="O172" s="44"/>
      <c r="P172" s="44"/>
      <c r="Q172" s="44"/>
      <c r="R172" s="44"/>
      <c r="S172" s="44"/>
      <c r="T172" s="44"/>
      <c r="U172" s="18"/>
      <c r="V172" s="18"/>
      <c r="W172" s="18"/>
      <c r="X172" s="18"/>
      <c r="Y172" s="23">
        <f t="shared" si="20"/>
        <v>0</v>
      </c>
      <c r="Z172" s="23">
        <f t="shared" si="16"/>
        <v>0</v>
      </c>
    </row>
    <row r="173" spans="2:26" x14ac:dyDescent="0.25">
      <c r="B173" s="18"/>
      <c r="C173" s="23">
        <f t="shared" si="17"/>
        <v>0</v>
      </c>
      <c r="D173" s="20"/>
      <c r="E173" s="21"/>
      <c r="F173" s="24">
        <f t="shared" si="18"/>
        <v>0</v>
      </c>
      <c r="G173" s="33">
        <f>IF(F173&gt;40,INDEX('возрастной коэф'!$B$1:$B$41,MATCH(F173,'возрастной коэф'!$A:$A),1),1)</f>
        <v>1</v>
      </c>
      <c r="H173" s="24" t="str">
        <f t="shared" si="19"/>
        <v/>
      </c>
      <c r="I173" s="19"/>
      <c r="J173" s="19"/>
      <c r="K173" s="18"/>
      <c r="L173" s="41">
        <f>IF(K173&gt;0,INDEX('Мэлоун для женщин'!$A$1:$K$166,MATCH(INT(K173),'Мэлоун для женщин'!$A:$A),MATCH(ROUND(MOD(K173,1),1),'Мэлоун для женщин'!$A$1:$K$1)),0)</f>
        <v>0</v>
      </c>
      <c r="M173" s="44"/>
      <c r="N173" s="44"/>
      <c r="O173" s="44"/>
      <c r="P173" s="44"/>
      <c r="Q173" s="44"/>
      <c r="R173" s="44"/>
      <c r="S173" s="44"/>
      <c r="T173" s="44"/>
      <c r="U173" s="18"/>
      <c r="V173" s="18"/>
      <c r="W173" s="18"/>
      <c r="X173" s="18"/>
      <c r="Y173" s="23">
        <f t="shared" si="20"/>
        <v>0</v>
      </c>
      <c r="Z173" s="23">
        <f t="shared" si="16"/>
        <v>0</v>
      </c>
    </row>
    <row r="174" spans="2:26" x14ac:dyDescent="0.25">
      <c r="B174" s="18"/>
      <c r="C174" s="23">
        <f t="shared" si="17"/>
        <v>0</v>
      </c>
      <c r="D174" s="20"/>
      <c r="E174" s="21"/>
      <c r="F174" s="24">
        <f t="shared" si="18"/>
        <v>0</v>
      </c>
      <c r="G174" s="33">
        <f>IF(F174&gt;40,INDEX('возрастной коэф'!$B$1:$B$41,MATCH(F174,'возрастной коэф'!$A:$A),1),1)</f>
        <v>1</v>
      </c>
      <c r="H174" s="24" t="str">
        <f t="shared" si="19"/>
        <v/>
      </c>
      <c r="I174" s="19"/>
      <c r="J174" s="19"/>
      <c r="K174" s="18"/>
      <c r="L174" s="41">
        <f>IF(K174&gt;0,INDEX('Мэлоун для женщин'!$A$1:$K$166,MATCH(INT(K174),'Мэлоун для женщин'!$A:$A),MATCH(ROUND(MOD(K174,1),1),'Мэлоун для женщин'!$A$1:$K$1)),0)</f>
        <v>0</v>
      </c>
      <c r="M174" s="44"/>
      <c r="N174" s="44"/>
      <c r="O174" s="44"/>
      <c r="P174" s="44"/>
      <c r="Q174" s="44"/>
      <c r="R174" s="44"/>
      <c r="S174" s="44"/>
      <c r="T174" s="44"/>
      <c r="U174" s="18"/>
      <c r="V174" s="18"/>
      <c r="W174" s="18"/>
      <c r="X174" s="18"/>
      <c r="Y174" s="23">
        <f t="shared" si="20"/>
        <v>0</v>
      </c>
      <c r="Z174" s="23">
        <f t="shared" si="16"/>
        <v>0</v>
      </c>
    </row>
    <row r="175" spans="2:26" x14ac:dyDescent="0.25">
      <c r="B175" s="18"/>
      <c r="C175" s="23">
        <f t="shared" si="17"/>
        <v>0</v>
      </c>
      <c r="D175" s="20"/>
      <c r="E175" s="21"/>
      <c r="F175" s="24">
        <f t="shared" si="18"/>
        <v>0</v>
      </c>
      <c r="G175" s="33">
        <f>IF(F175&gt;40,INDEX('возрастной коэф'!$B$1:$B$41,MATCH(F175,'возрастной коэф'!$A:$A),1),1)</f>
        <v>1</v>
      </c>
      <c r="H175" s="24" t="str">
        <f t="shared" si="19"/>
        <v/>
      </c>
      <c r="I175" s="19"/>
      <c r="J175" s="19"/>
      <c r="K175" s="18"/>
      <c r="L175" s="41">
        <f>IF(K175&gt;0,INDEX('Мэлоун для женщин'!$A$1:$K$166,MATCH(INT(K175),'Мэлоун для женщин'!$A:$A),MATCH(ROUND(MOD(K175,1),1),'Мэлоун для женщин'!$A$1:$K$1)),0)</f>
        <v>0</v>
      </c>
      <c r="M175" s="44"/>
      <c r="N175" s="44"/>
      <c r="O175" s="44"/>
      <c r="P175" s="44"/>
      <c r="Q175" s="44"/>
      <c r="R175" s="44"/>
      <c r="S175" s="44"/>
      <c r="T175" s="44"/>
      <c r="U175" s="18"/>
      <c r="V175" s="18"/>
      <c r="W175" s="18"/>
      <c r="X175" s="18"/>
      <c r="Y175" s="23">
        <f t="shared" si="20"/>
        <v>0</v>
      </c>
      <c r="Z175" s="23">
        <f t="shared" si="16"/>
        <v>0</v>
      </c>
    </row>
    <row r="176" spans="2:26" x14ac:dyDescent="0.25">
      <c r="B176" s="18"/>
      <c r="C176" s="23">
        <f t="shared" si="17"/>
        <v>0</v>
      </c>
      <c r="D176" s="20"/>
      <c r="E176" s="21"/>
      <c r="F176" s="24">
        <f t="shared" si="18"/>
        <v>0</v>
      </c>
      <c r="G176" s="33">
        <f>IF(F176&gt;40,INDEX('возрастной коэф'!$B$1:$B$41,MATCH(F176,'возрастной коэф'!$A:$A),1),1)</f>
        <v>1</v>
      </c>
      <c r="H176" s="24" t="str">
        <f t="shared" si="19"/>
        <v/>
      </c>
      <c r="I176" s="19"/>
      <c r="J176" s="19"/>
      <c r="K176" s="18"/>
      <c r="L176" s="41">
        <f>IF(K176&gt;0,INDEX('Мэлоун для женщин'!$A$1:$K$166,MATCH(INT(K176),'Мэлоун для женщин'!$A:$A),MATCH(ROUND(MOD(K176,1),1),'Мэлоун для женщин'!$A$1:$K$1)),0)</f>
        <v>0</v>
      </c>
      <c r="M176" s="44"/>
      <c r="N176" s="44"/>
      <c r="O176" s="44"/>
      <c r="P176" s="44"/>
      <c r="Q176" s="44"/>
      <c r="R176" s="44"/>
      <c r="S176" s="44"/>
      <c r="T176" s="44"/>
      <c r="U176" s="18"/>
      <c r="V176" s="18"/>
      <c r="W176" s="18"/>
      <c r="X176" s="18"/>
      <c r="Y176" s="23">
        <f t="shared" si="20"/>
        <v>0</v>
      </c>
      <c r="Z176" s="23">
        <f t="shared" si="16"/>
        <v>0</v>
      </c>
    </row>
    <row r="177" spans="2:26" x14ac:dyDescent="0.25">
      <c r="B177" s="18"/>
      <c r="C177" s="23">
        <f t="shared" si="17"/>
        <v>0</v>
      </c>
      <c r="D177" s="20"/>
      <c r="E177" s="21"/>
      <c r="F177" s="24">
        <f t="shared" si="18"/>
        <v>0</v>
      </c>
      <c r="G177" s="33">
        <f>IF(F177&gt;40,INDEX('возрастной коэф'!$B$1:$B$41,MATCH(F177,'возрастной коэф'!$A:$A),1),1)</f>
        <v>1</v>
      </c>
      <c r="H177" s="24" t="str">
        <f t="shared" si="19"/>
        <v/>
      </c>
      <c r="I177" s="19"/>
      <c r="J177" s="19"/>
      <c r="K177" s="18"/>
      <c r="L177" s="41">
        <f>IF(K177&gt;0,INDEX('Мэлоун для женщин'!$A$1:$K$166,MATCH(INT(K177),'Мэлоун для женщин'!$A:$A),MATCH(ROUND(MOD(K177,1),1),'Мэлоун для женщин'!$A$1:$K$1)),0)</f>
        <v>0</v>
      </c>
      <c r="M177" s="44"/>
      <c r="N177" s="44"/>
      <c r="O177" s="44"/>
      <c r="P177" s="44"/>
      <c r="Q177" s="44"/>
      <c r="R177" s="44"/>
      <c r="S177" s="44"/>
      <c r="T177" s="44"/>
      <c r="U177" s="18"/>
      <c r="V177" s="18"/>
      <c r="W177" s="18"/>
      <c r="X177" s="18"/>
      <c r="Y177" s="23">
        <f t="shared" si="20"/>
        <v>0</v>
      </c>
      <c r="Z177" s="23">
        <f t="shared" si="16"/>
        <v>0</v>
      </c>
    </row>
    <row r="178" spans="2:26" x14ac:dyDescent="0.25">
      <c r="B178" s="18"/>
      <c r="C178" s="23">
        <f t="shared" si="17"/>
        <v>0</v>
      </c>
      <c r="D178" s="20"/>
      <c r="E178" s="21"/>
      <c r="F178" s="24">
        <f t="shared" si="18"/>
        <v>0</v>
      </c>
      <c r="G178" s="33">
        <f>IF(F178&gt;40,INDEX('возрастной коэф'!$B$1:$B$41,MATCH(F178,'возрастной коэф'!$A:$A),1),1)</f>
        <v>1</v>
      </c>
      <c r="H178" s="24" t="str">
        <f t="shared" si="19"/>
        <v/>
      </c>
      <c r="I178" s="19"/>
      <c r="J178" s="19"/>
      <c r="K178" s="18"/>
      <c r="L178" s="41">
        <f>IF(K178&gt;0,INDEX('Мэлоун для женщин'!$A$1:$K$166,MATCH(INT(K178),'Мэлоун для женщин'!$A:$A),MATCH(ROUND(MOD(K178,1),1),'Мэлоун для женщин'!$A$1:$K$1)),0)</f>
        <v>0</v>
      </c>
      <c r="M178" s="44"/>
      <c r="N178" s="44"/>
      <c r="O178" s="44"/>
      <c r="P178" s="44"/>
      <c r="Q178" s="44"/>
      <c r="R178" s="44"/>
      <c r="S178" s="44"/>
      <c r="T178" s="44"/>
      <c r="U178" s="18"/>
      <c r="V178" s="18"/>
      <c r="W178" s="18"/>
      <c r="X178" s="18"/>
      <c r="Y178" s="23">
        <f t="shared" si="20"/>
        <v>0</v>
      </c>
      <c r="Z178" s="23">
        <f t="shared" si="16"/>
        <v>0</v>
      </c>
    </row>
    <row r="179" spans="2:26" x14ac:dyDescent="0.25">
      <c r="B179" s="18"/>
      <c r="C179" s="23">
        <f t="shared" si="17"/>
        <v>0</v>
      </c>
      <c r="D179" s="20"/>
      <c r="E179" s="21"/>
      <c r="F179" s="24">
        <f t="shared" si="18"/>
        <v>0</v>
      </c>
      <c r="G179" s="33">
        <f>IF(F179&gt;40,INDEX('возрастной коэф'!$B$1:$B$41,MATCH(F179,'возрастной коэф'!$A:$A),1),1)</f>
        <v>1</v>
      </c>
      <c r="H179" s="24" t="str">
        <f t="shared" si="19"/>
        <v/>
      </c>
      <c r="I179" s="19"/>
      <c r="J179" s="19"/>
      <c r="K179" s="18"/>
      <c r="L179" s="41">
        <f>IF(K179&gt;0,INDEX('Мэлоун для женщин'!$A$1:$K$166,MATCH(INT(K179),'Мэлоун для женщин'!$A:$A),MATCH(ROUND(MOD(K179,1),1),'Мэлоун для женщин'!$A$1:$K$1)),0)</f>
        <v>0</v>
      </c>
      <c r="M179" s="44"/>
      <c r="N179" s="44"/>
      <c r="O179" s="44"/>
      <c r="P179" s="44"/>
      <c r="Q179" s="44"/>
      <c r="R179" s="44"/>
      <c r="S179" s="44"/>
      <c r="T179" s="44"/>
      <c r="U179" s="18"/>
      <c r="V179" s="18"/>
      <c r="W179" s="18"/>
      <c r="X179" s="18"/>
      <c r="Y179" s="23">
        <f t="shared" si="20"/>
        <v>0</v>
      </c>
      <c r="Z179" s="23">
        <f t="shared" si="16"/>
        <v>0</v>
      </c>
    </row>
    <row r="180" spans="2:26" x14ac:dyDescent="0.25">
      <c r="B180" s="18"/>
      <c r="C180" s="23">
        <f t="shared" si="17"/>
        <v>0</v>
      </c>
      <c r="D180" s="20"/>
      <c r="E180" s="21"/>
      <c r="F180" s="24">
        <f t="shared" si="18"/>
        <v>0</v>
      </c>
      <c r="G180" s="33">
        <f>IF(F180&gt;40,INDEX('возрастной коэф'!$B$1:$B$41,MATCH(F180,'возрастной коэф'!$A:$A),1),1)</f>
        <v>1</v>
      </c>
      <c r="H180" s="24" t="str">
        <f t="shared" si="19"/>
        <v/>
      </c>
      <c r="I180" s="19"/>
      <c r="J180" s="19"/>
      <c r="K180" s="18"/>
      <c r="L180" s="41">
        <f>IF(K180&gt;0,INDEX('Мэлоун для женщин'!$A$1:$K$166,MATCH(INT(K180),'Мэлоун для женщин'!$A:$A),MATCH(ROUND(MOD(K180,1),1),'Мэлоун для женщин'!$A$1:$K$1)),0)</f>
        <v>0</v>
      </c>
      <c r="M180" s="44"/>
      <c r="N180" s="44"/>
      <c r="O180" s="44"/>
      <c r="P180" s="44"/>
      <c r="Q180" s="44"/>
      <c r="R180" s="44"/>
      <c r="S180" s="44"/>
      <c r="T180" s="44"/>
      <c r="U180" s="18"/>
      <c r="V180" s="18"/>
      <c r="W180" s="18"/>
      <c r="X180" s="18"/>
      <c r="Y180" s="23">
        <f t="shared" si="20"/>
        <v>0</v>
      </c>
      <c r="Z180" s="23">
        <f t="shared" si="16"/>
        <v>0</v>
      </c>
    </row>
    <row r="181" spans="2:26" x14ac:dyDescent="0.25">
      <c r="B181" s="18"/>
      <c r="C181" s="23">
        <f t="shared" si="17"/>
        <v>0</v>
      </c>
      <c r="D181" s="20"/>
      <c r="E181" s="21"/>
      <c r="F181" s="24">
        <f t="shared" si="18"/>
        <v>0</v>
      </c>
      <c r="G181" s="33">
        <f>IF(F181&gt;40,INDEX('возрастной коэф'!$B$1:$B$41,MATCH(F181,'возрастной коэф'!$A:$A),1),1)</f>
        <v>1</v>
      </c>
      <c r="H181" s="24" t="str">
        <f t="shared" si="19"/>
        <v/>
      </c>
      <c r="I181" s="19"/>
      <c r="J181" s="19"/>
      <c r="K181" s="18"/>
      <c r="L181" s="41">
        <f>IF(K181&gt;0,INDEX('Мэлоун для женщин'!$A$1:$K$166,MATCH(INT(K181),'Мэлоун для женщин'!$A:$A),MATCH(ROUND(MOD(K181,1),1),'Мэлоун для женщин'!$A$1:$K$1)),0)</f>
        <v>0</v>
      </c>
      <c r="M181" s="44"/>
      <c r="N181" s="44"/>
      <c r="O181" s="44"/>
      <c r="P181" s="44"/>
      <c r="Q181" s="44"/>
      <c r="R181" s="44"/>
      <c r="S181" s="44"/>
      <c r="T181" s="44"/>
      <c r="U181" s="18"/>
      <c r="V181" s="18"/>
      <c r="W181" s="18"/>
      <c r="X181" s="18"/>
      <c r="Y181" s="23">
        <f t="shared" si="20"/>
        <v>0</v>
      </c>
      <c r="Z181" s="23">
        <f t="shared" si="16"/>
        <v>0</v>
      </c>
    </row>
    <row r="182" spans="2:26" x14ac:dyDescent="0.25">
      <c r="B182" s="18"/>
      <c r="C182" s="23">
        <f t="shared" si="17"/>
        <v>0</v>
      </c>
      <c r="D182" s="20"/>
      <c r="E182" s="21"/>
      <c r="F182" s="24">
        <f t="shared" si="18"/>
        <v>0</v>
      </c>
      <c r="G182" s="33">
        <f>IF(F182&gt;40,INDEX('возрастной коэф'!$B$1:$B$41,MATCH(F182,'возрастной коэф'!$A:$A),1),1)</f>
        <v>1</v>
      </c>
      <c r="H182" s="24" t="str">
        <f t="shared" si="19"/>
        <v/>
      </c>
      <c r="I182" s="19"/>
      <c r="J182" s="19"/>
      <c r="K182" s="18"/>
      <c r="L182" s="41">
        <f>IF(K182&gt;0,INDEX('Мэлоун для женщин'!$A$1:$K$166,MATCH(INT(K182),'Мэлоун для женщин'!$A:$A),MATCH(ROUND(MOD(K182,1),1),'Мэлоун для женщин'!$A$1:$K$1)),0)</f>
        <v>0</v>
      </c>
      <c r="M182" s="44"/>
      <c r="N182" s="44"/>
      <c r="O182" s="44"/>
      <c r="P182" s="44"/>
      <c r="Q182" s="44"/>
      <c r="R182" s="44"/>
      <c r="S182" s="44"/>
      <c r="T182" s="44"/>
      <c r="U182" s="18"/>
      <c r="V182" s="18"/>
      <c r="W182" s="18"/>
      <c r="X182" s="18"/>
      <c r="Y182" s="23">
        <f t="shared" si="20"/>
        <v>0</v>
      </c>
      <c r="Z182" s="23">
        <f t="shared" si="16"/>
        <v>0</v>
      </c>
    </row>
    <row r="183" spans="2:26" x14ac:dyDescent="0.25">
      <c r="B183" s="18"/>
      <c r="C183" s="23">
        <f t="shared" si="17"/>
        <v>0</v>
      </c>
      <c r="D183" s="20"/>
      <c r="E183" s="21"/>
      <c r="F183" s="24">
        <f t="shared" si="18"/>
        <v>0</v>
      </c>
      <c r="G183" s="33">
        <f>IF(F183&gt;40,INDEX('возрастной коэф'!$B$1:$B$41,MATCH(F183,'возрастной коэф'!$A:$A),1),1)</f>
        <v>1</v>
      </c>
      <c r="H183" s="24" t="str">
        <f t="shared" si="19"/>
        <v/>
      </c>
      <c r="I183" s="19"/>
      <c r="J183" s="19"/>
      <c r="K183" s="18"/>
      <c r="L183" s="41">
        <f>IF(K183&gt;0,INDEX('Мэлоун для женщин'!$A$1:$K$166,MATCH(INT(K183),'Мэлоун для женщин'!$A:$A),MATCH(ROUND(MOD(K183,1),1),'Мэлоун для женщин'!$A$1:$K$1)),0)</f>
        <v>0</v>
      </c>
      <c r="M183" s="44"/>
      <c r="N183" s="44"/>
      <c r="O183" s="44"/>
      <c r="P183" s="44"/>
      <c r="Q183" s="44"/>
      <c r="R183" s="44"/>
      <c r="S183" s="44"/>
      <c r="T183" s="44"/>
      <c r="U183" s="18"/>
      <c r="V183" s="18"/>
      <c r="W183" s="18"/>
      <c r="X183" s="18"/>
      <c r="Y183" s="23">
        <f t="shared" si="20"/>
        <v>0</v>
      </c>
      <c r="Z183" s="23">
        <f t="shared" si="16"/>
        <v>0</v>
      </c>
    </row>
    <row r="184" spans="2:26" x14ac:dyDescent="0.25">
      <c r="B184" s="18"/>
      <c r="C184" s="23">
        <f t="shared" si="17"/>
        <v>0</v>
      </c>
      <c r="D184" s="20"/>
      <c r="E184" s="21"/>
      <c r="F184" s="24">
        <f t="shared" si="18"/>
        <v>0</v>
      </c>
      <c r="G184" s="33">
        <f>IF(F184&gt;40,INDEX('возрастной коэф'!$B$1:$B$41,MATCH(F184,'возрастной коэф'!$A:$A),1),1)</f>
        <v>1</v>
      </c>
      <c r="H184" s="24" t="str">
        <f t="shared" si="19"/>
        <v/>
      </c>
      <c r="I184" s="19"/>
      <c r="J184" s="19"/>
      <c r="K184" s="18"/>
      <c r="L184" s="41">
        <f>IF(K184&gt;0,INDEX('Мэлоун для женщин'!$A$1:$K$166,MATCH(INT(K184),'Мэлоун для женщин'!$A:$A),MATCH(ROUND(MOD(K184,1),1),'Мэлоун для женщин'!$A$1:$K$1)),0)</f>
        <v>0</v>
      </c>
      <c r="M184" s="44"/>
      <c r="N184" s="44"/>
      <c r="O184" s="44"/>
      <c r="P184" s="44"/>
      <c r="Q184" s="44"/>
      <c r="R184" s="44"/>
      <c r="S184" s="44"/>
      <c r="T184" s="44"/>
      <c r="U184" s="18"/>
      <c r="V184" s="18"/>
      <c r="W184" s="18"/>
      <c r="X184" s="18"/>
      <c r="Y184" s="23">
        <f t="shared" si="20"/>
        <v>0</v>
      </c>
      <c r="Z184" s="23">
        <f t="shared" si="16"/>
        <v>0</v>
      </c>
    </row>
    <row r="185" spans="2:26" x14ac:dyDescent="0.25">
      <c r="B185" s="18"/>
      <c r="C185" s="23">
        <f t="shared" si="17"/>
        <v>0</v>
      </c>
      <c r="D185" s="20"/>
      <c r="E185" s="21"/>
      <c r="F185" s="24">
        <f t="shared" si="18"/>
        <v>0</v>
      </c>
      <c r="G185" s="33">
        <f>IF(F185&gt;40,INDEX('возрастной коэф'!$B$1:$B$41,MATCH(F185,'возрастной коэф'!$A:$A),1),1)</f>
        <v>1</v>
      </c>
      <c r="H185" s="24" t="str">
        <f t="shared" si="19"/>
        <v/>
      </c>
      <c r="I185" s="19"/>
      <c r="J185" s="19"/>
      <c r="K185" s="18"/>
      <c r="L185" s="41">
        <f>IF(K185&gt;0,INDEX('Мэлоун для женщин'!$A$1:$K$166,MATCH(INT(K185),'Мэлоун для женщин'!$A:$A),MATCH(ROUND(MOD(K185,1),1),'Мэлоун для женщин'!$A$1:$K$1)),0)</f>
        <v>0</v>
      </c>
      <c r="M185" s="44"/>
      <c r="N185" s="44"/>
      <c r="O185" s="44"/>
      <c r="P185" s="44"/>
      <c r="Q185" s="44"/>
      <c r="R185" s="44"/>
      <c r="S185" s="44"/>
      <c r="T185" s="44"/>
      <c r="U185" s="18"/>
      <c r="V185" s="18"/>
      <c r="W185" s="18"/>
      <c r="X185" s="18"/>
      <c r="Y185" s="23">
        <f t="shared" si="20"/>
        <v>0</v>
      </c>
      <c r="Z185" s="23">
        <f t="shared" si="16"/>
        <v>0</v>
      </c>
    </row>
    <row r="186" spans="2:26" x14ac:dyDescent="0.25">
      <c r="B186" s="18"/>
      <c r="C186" s="23">
        <f t="shared" si="17"/>
        <v>0</v>
      </c>
      <c r="D186" s="20"/>
      <c r="E186" s="21"/>
      <c r="F186" s="24">
        <f t="shared" si="18"/>
        <v>0</v>
      </c>
      <c r="G186" s="33">
        <f>IF(F186&gt;40,INDEX('возрастной коэф'!$B$1:$B$41,MATCH(F186,'возрастной коэф'!$A:$A),1),1)</f>
        <v>1</v>
      </c>
      <c r="H186" s="24" t="str">
        <f t="shared" si="19"/>
        <v/>
      </c>
      <c r="I186" s="19"/>
      <c r="J186" s="19"/>
      <c r="K186" s="18"/>
      <c r="L186" s="41">
        <f>IF(K186&gt;0,INDEX('Мэлоун для женщин'!$A$1:$K$166,MATCH(INT(K186),'Мэлоун для женщин'!$A:$A),MATCH(ROUND(MOD(K186,1),1),'Мэлоун для женщин'!$A$1:$K$1)),0)</f>
        <v>0</v>
      </c>
      <c r="M186" s="44"/>
      <c r="N186" s="44"/>
      <c r="O186" s="44"/>
      <c r="P186" s="44"/>
      <c r="Q186" s="44"/>
      <c r="R186" s="44"/>
      <c r="S186" s="44"/>
      <c r="T186" s="44"/>
      <c r="U186" s="18"/>
      <c r="V186" s="18"/>
      <c r="W186" s="18"/>
      <c r="X186" s="18"/>
      <c r="Y186" s="23">
        <f t="shared" si="20"/>
        <v>0</v>
      </c>
      <c r="Z186" s="23">
        <f t="shared" si="16"/>
        <v>0</v>
      </c>
    </row>
    <row r="187" spans="2:26" x14ac:dyDescent="0.25">
      <c r="B187" s="18"/>
      <c r="C187" s="23">
        <f t="shared" si="17"/>
        <v>0</v>
      </c>
      <c r="D187" s="20"/>
      <c r="E187" s="21"/>
      <c r="F187" s="24">
        <f t="shared" si="18"/>
        <v>0</v>
      </c>
      <c r="G187" s="33">
        <f>IF(F187&gt;40,INDEX('возрастной коэф'!$B$1:$B$41,MATCH(F187,'возрастной коэф'!$A:$A),1),1)</f>
        <v>1</v>
      </c>
      <c r="H187" s="24" t="str">
        <f t="shared" si="19"/>
        <v/>
      </c>
      <c r="I187" s="19"/>
      <c r="J187" s="19"/>
      <c r="K187" s="18"/>
      <c r="L187" s="41">
        <f>IF(K187&gt;0,INDEX('Мэлоун для женщин'!$A$1:$K$166,MATCH(INT(K187),'Мэлоун для женщин'!$A:$A),MATCH(ROUND(MOD(K187,1),1),'Мэлоун для женщин'!$A$1:$K$1)),0)</f>
        <v>0</v>
      </c>
      <c r="M187" s="44"/>
      <c r="N187" s="44"/>
      <c r="O187" s="44"/>
      <c r="P187" s="44"/>
      <c r="Q187" s="44"/>
      <c r="R187" s="44"/>
      <c r="S187" s="44"/>
      <c r="T187" s="44"/>
      <c r="U187" s="18"/>
      <c r="V187" s="18"/>
      <c r="W187" s="18"/>
      <c r="X187" s="18"/>
      <c r="Y187" s="23">
        <f t="shared" si="20"/>
        <v>0</v>
      </c>
      <c r="Z187" s="23">
        <f t="shared" si="16"/>
        <v>0</v>
      </c>
    </row>
    <row r="188" spans="2:26" x14ac:dyDescent="0.25">
      <c r="B188" s="18"/>
      <c r="C188" s="23">
        <f t="shared" si="17"/>
        <v>0</v>
      </c>
      <c r="D188" s="20"/>
      <c r="E188" s="21"/>
      <c r="F188" s="24">
        <f t="shared" si="18"/>
        <v>0</v>
      </c>
      <c r="G188" s="33">
        <f>IF(F188&gt;40,INDEX('возрастной коэф'!$B$1:$B$41,MATCH(F188,'возрастной коэф'!$A:$A),1),1)</f>
        <v>1</v>
      </c>
      <c r="H188" s="24" t="str">
        <f t="shared" si="19"/>
        <v/>
      </c>
      <c r="I188" s="19"/>
      <c r="J188" s="19"/>
      <c r="K188" s="18"/>
      <c r="L188" s="41">
        <f>IF(K188&gt;0,INDEX('Мэлоун для женщин'!$A$1:$K$166,MATCH(INT(K188),'Мэлоун для женщин'!$A:$A),MATCH(ROUND(MOD(K188,1),1),'Мэлоун для женщин'!$A$1:$K$1)),0)</f>
        <v>0</v>
      </c>
      <c r="M188" s="44"/>
      <c r="N188" s="44"/>
      <c r="O188" s="44"/>
      <c r="P188" s="44"/>
      <c r="Q188" s="44"/>
      <c r="R188" s="44"/>
      <c r="S188" s="44"/>
      <c r="T188" s="44"/>
      <c r="U188" s="18"/>
      <c r="V188" s="18"/>
      <c r="W188" s="18"/>
      <c r="X188" s="18"/>
      <c r="Y188" s="23">
        <f t="shared" si="20"/>
        <v>0</v>
      </c>
      <c r="Z188" s="23">
        <f t="shared" si="16"/>
        <v>0</v>
      </c>
    </row>
    <row r="189" spans="2:26" x14ac:dyDescent="0.25">
      <c r="B189" s="18"/>
      <c r="C189" s="23">
        <f t="shared" si="17"/>
        <v>0</v>
      </c>
      <c r="D189" s="20"/>
      <c r="E189" s="21"/>
      <c r="F189" s="24">
        <f t="shared" si="18"/>
        <v>0</v>
      </c>
      <c r="G189" s="33">
        <f>IF(F189&gt;40,INDEX('возрастной коэф'!$B$1:$B$41,MATCH(F189,'возрастной коэф'!$A:$A),1),1)</f>
        <v>1</v>
      </c>
      <c r="H189" s="24" t="str">
        <f t="shared" si="19"/>
        <v/>
      </c>
      <c r="I189" s="19"/>
      <c r="J189" s="19"/>
      <c r="K189" s="18"/>
      <c r="L189" s="41">
        <f>IF(K189&gt;0,INDEX('Мэлоун для женщин'!$A$1:$K$166,MATCH(INT(K189),'Мэлоун для женщин'!$A:$A),MATCH(ROUND(MOD(K189,1),1),'Мэлоун для женщин'!$A$1:$K$1)),0)</f>
        <v>0</v>
      </c>
      <c r="M189" s="44"/>
      <c r="N189" s="44"/>
      <c r="O189" s="44"/>
      <c r="P189" s="44"/>
      <c r="Q189" s="44"/>
      <c r="R189" s="44"/>
      <c r="S189" s="44"/>
      <c r="T189" s="44"/>
      <c r="U189" s="18"/>
      <c r="V189" s="18"/>
      <c r="W189" s="18"/>
      <c r="X189" s="18"/>
      <c r="Y189" s="23">
        <f t="shared" si="20"/>
        <v>0</v>
      </c>
      <c r="Z189" s="23">
        <f t="shared" si="16"/>
        <v>0</v>
      </c>
    </row>
    <row r="190" spans="2:26" x14ac:dyDescent="0.25">
      <c r="B190" s="18"/>
      <c r="C190" s="23">
        <f t="shared" si="17"/>
        <v>0</v>
      </c>
      <c r="D190" s="20"/>
      <c r="E190" s="21"/>
      <c r="F190" s="24">
        <f t="shared" si="18"/>
        <v>0</v>
      </c>
      <c r="G190" s="33">
        <f>IF(F190&gt;40,INDEX('возрастной коэф'!$B$1:$B$41,MATCH(F190,'возрастной коэф'!$A:$A),1),1)</f>
        <v>1</v>
      </c>
      <c r="H190" s="24" t="str">
        <f t="shared" si="19"/>
        <v/>
      </c>
      <c r="I190" s="19"/>
      <c r="J190" s="19"/>
      <c r="K190" s="18"/>
      <c r="L190" s="41">
        <f>IF(K190&gt;0,INDEX('Мэлоун для женщин'!$A$1:$K$166,MATCH(INT(K190),'Мэлоун для женщин'!$A:$A),MATCH(ROUND(MOD(K190,1),1),'Мэлоун для женщин'!$A$1:$K$1)),0)</f>
        <v>0</v>
      </c>
      <c r="M190" s="44"/>
      <c r="N190" s="44"/>
      <c r="O190" s="44"/>
      <c r="P190" s="44"/>
      <c r="Q190" s="44"/>
      <c r="R190" s="44"/>
      <c r="S190" s="44"/>
      <c r="T190" s="44"/>
      <c r="U190" s="18"/>
      <c r="V190" s="18"/>
      <c r="W190" s="18"/>
      <c r="X190" s="18"/>
      <c r="Y190" s="23">
        <f t="shared" si="20"/>
        <v>0</v>
      </c>
      <c r="Z190" s="23">
        <f t="shared" si="16"/>
        <v>0</v>
      </c>
    </row>
    <row r="191" spans="2:26" x14ac:dyDescent="0.25">
      <c r="B191" s="18"/>
      <c r="C191" s="23">
        <f t="shared" si="17"/>
        <v>0</v>
      </c>
      <c r="D191" s="20"/>
      <c r="E191" s="21"/>
      <c r="F191" s="24">
        <f t="shared" si="18"/>
        <v>0</v>
      </c>
      <c r="G191" s="33">
        <f>IF(F191&gt;40,INDEX('возрастной коэф'!$B$1:$B$41,MATCH(F191,'возрастной коэф'!$A:$A),1),1)</f>
        <v>1</v>
      </c>
      <c r="H191" s="24" t="str">
        <f t="shared" si="19"/>
        <v/>
      </c>
      <c r="I191" s="19"/>
      <c r="J191" s="19"/>
      <c r="K191" s="18"/>
      <c r="L191" s="41">
        <f>IF(K191&gt;0,INDEX('Мэлоун для женщин'!$A$1:$K$166,MATCH(INT(K191),'Мэлоун для женщин'!$A:$A),MATCH(ROUND(MOD(K191,1),1),'Мэлоун для женщин'!$A$1:$K$1)),0)</f>
        <v>0</v>
      </c>
      <c r="M191" s="44"/>
      <c r="N191" s="44"/>
      <c r="O191" s="44"/>
      <c r="P191" s="44"/>
      <c r="Q191" s="44"/>
      <c r="R191" s="44"/>
      <c r="S191" s="44"/>
      <c r="T191" s="44"/>
      <c r="U191" s="18"/>
      <c r="V191" s="18"/>
      <c r="W191" s="18"/>
      <c r="X191" s="18"/>
      <c r="Y191" s="23">
        <f t="shared" si="20"/>
        <v>0</v>
      </c>
      <c r="Z191" s="23">
        <f t="shared" ref="Z191:Z195" si="21">Y191*L191*G191</f>
        <v>0</v>
      </c>
    </row>
    <row r="192" spans="2:26" x14ac:dyDescent="0.25">
      <c r="B192" s="18"/>
      <c r="C192" s="23">
        <f t="shared" ref="C192:C195" si="22">IF(K192=0,0,IF(K192&lt;=44,44,IF(K192&lt;=48,48,IF(K192&lt;=52,52,IF(K192&lt;=56,56,IF(K192&lt;=60,60,IF(K192&lt;=67.5,67.5,IF(K192&lt;=75,75,IF(K192&lt;=82.5,82.5,IF(K192&lt;=90,90,"+90"))))))))))</f>
        <v>0</v>
      </c>
      <c r="D192" s="20"/>
      <c r="E192" s="21"/>
      <c r="F192" s="24">
        <f t="shared" ref="F192:F195" si="23">IF(E192&gt;0,IF(DATE(2016,MONTH(E192),DAY(E192))&lt;=DATE(2016,3,5),2016-YEAR(E192),2016-YEAR(E192)-1),0)</f>
        <v>0</v>
      </c>
      <c r="G192" s="33">
        <f>IF(F192&gt;40,INDEX('возрастной коэф'!$B$1:$B$41,MATCH(F192,'возрастной коэф'!$A:$A),1),1)</f>
        <v>1</v>
      </c>
      <c r="H192" s="24" t="str">
        <f t="shared" ref="H192:H195" si="24">IF(F192=0,"",IF(F192&lt;=15,"Юноши 14-15",IF(F192&lt;=17,"Юноши 16-17",IF(F192&lt;=19,"Юноши 18-19",IF(F192&lt;=23,"Юниоры",IF(F192&lt;=39,"open",IF(F192&lt;=44,"Ветераны 40-44",IF(F192&lt;=49,"Ветераны 44-49",IF(F192&lt;=54,"Ветераны 50-54",IF(F192&lt;=49,"Ветераны 55-59",IF(F192&lt;=64,"Ветераны 60-64",IF(F192&lt;=69,"Ветераны 65-69",IF(F192&lt;=74,"Ветераны 70-74",IF(F192&lt;=79,"Ветераны 75-79","+80"))))))))))))))</f>
        <v/>
      </c>
      <c r="I192" s="19"/>
      <c r="J192" s="19"/>
      <c r="K192" s="18"/>
      <c r="L192" s="41">
        <f>IF(K192&gt;0,INDEX('Мэлоун для женщин'!$A$1:$K$166,MATCH(INT(K192),'Мэлоун для женщин'!$A:$A),MATCH(ROUND(MOD(K192,1),1),'Мэлоун для женщин'!$A$1:$K$1)),0)</f>
        <v>0</v>
      </c>
      <c r="M192" s="44"/>
      <c r="N192" s="44"/>
      <c r="O192" s="44"/>
      <c r="P192" s="44"/>
      <c r="Q192" s="44"/>
      <c r="R192" s="44"/>
      <c r="S192" s="44"/>
      <c r="T192" s="44"/>
      <c r="U192" s="18"/>
      <c r="V192" s="18"/>
      <c r="W192" s="18"/>
      <c r="X192" s="18"/>
      <c r="Y192" s="23">
        <f t="shared" ref="Y192:Y195" si="25">MAX(M192:O192)+MAX(Q192:S192)+MAX(U192:W192)</f>
        <v>0</v>
      </c>
      <c r="Z192" s="23">
        <f t="shared" si="21"/>
        <v>0</v>
      </c>
    </row>
    <row r="193" spans="2:26" x14ac:dyDescent="0.25">
      <c r="B193" s="18"/>
      <c r="C193" s="23">
        <f t="shared" si="22"/>
        <v>0</v>
      </c>
      <c r="D193" s="20"/>
      <c r="E193" s="21"/>
      <c r="F193" s="24">
        <f t="shared" si="23"/>
        <v>0</v>
      </c>
      <c r="G193" s="33">
        <f>IF(F193&gt;40,INDEX('возрастной коэф'!$B$1:$B$41,MATCH(F193,'возрастной коэф'!$A:$A),1),1)</f>
        <v>1</v>
      </c>
      <c r="H193" s="24" t="str">
        <f t="shared" si="24"/>
        <v/>
      </c>
      <c r="I193" s="19"/>
      <c r="J193" s="19"/>
      <c r="K193" s="18"/>
      <c r="L193" s="41">
        <f>IF(K193&gt;0,INDEX('Мэлоун для женщин'!$A$1:$K$166,MATCH(INT(K193),'Мэлоун для женщин'!$A:$A),MATCH(ROUND(MOD(K193,1),1),'Мэлоун для женщин'!$A$1:$K$1)),0)</f>
        <v>0</v>
      </c>
      <c r="M193" s="44"/>
      <c r="N193" s="44"/>
      <c r="O193" s="44"/>
      <c r="P193" s="44"/>
      <c r="Q193" s="44"/>
      <c r="R193" s="44"/>
      <c r="S193" s="44"/>
      <c r="T193" s="44"/>
      <c r="U193" s="18"/>
      <c r="V193" s="18"/>
      <c r="W193" s="18"/>
      <c r="X193" s="18"/>
      <c r="Y193" s="23">
        <f t="shared" si="25"/>
        <v>0</v>
      </c>
      <c r="Z193" s="23">
        <f t="shared" si="21"/>
        <v>0</v>
      </c>
    </row>
    <row r="194" spans="2:26" x14ac:dyDescent="0.25">
      <c r="B194" s="18"/>
      <c r="C194" s="23">
        <f t="shared" si="22"/>
        <v>0</v>
      </c>
      <c r="D194" s="20"/>
      <c r="E194" s="21"/>
      <c r="F194" s="24">
        <f t="shared" si="23"/>
        <v>0</v>
      </c>
      <c r="G194" s="33">
        <f>IF(F194&gt;40,INDEX('возрастной коэф'!$B$1:$B$41,MATCH(F194,'возрастной коэф'!$A:$A),1),1)</f>
        <v>1</v>
      </c>
      <c r="H194" s="24" t="str">
        <f t="shared" si="24"/>
        <v/>
      </c>
      <c r="I194" s="19"/>
      <c r="J194" s="19"/>
      <c r="K194" s="18"/>
      <c r="L194" s="41">
        <f>IF(K194&gt;0,INDEX('Мэлоун для женщин'!$A$1:$K$166,MATCH(INT(K194),'Мэлоун для женщин'!$A:$A),MATCH(ROUND(MOD(K194,1),1),'Мэлоун для женщин'!$A$1:$K$1)),0)</f>
        <v>0</v>
      </c>
      <c r="M194" s="44"/>
      <c r="N194" s="44"/>
      <c r="O194" s="44"/>
      <c r="P194" s="44"/>
      <c r="Q194" s="44"/>
      <c r="R194" s="44"/>
      <c r="S194" s="44"/>
      <c r="T194" s="44"/>
      <c r="U194" s="18"/>
      <c r="V194" s="18"/>
      <c r="W194" s="18"/>
      <c r="X194" s="18"/>
      <c r="Y194" s="23">
        <f t="shared" si="25"/>
        <v>0</v>
      </c>
      <c r="Z194" s="23">
        <f t="shared" si="21"/>
        <v>0</v>
      </c>
    </row>
    <row r="195" spans="2:26" x14ac:dyDescent="0.25">
      <c r="B195" s="18"/>
      <c r="C195" s="23">
        <f t="shared" si="22"/>
        <v>0</v>
      </c>
      <c r="D195" s="20"/>
      <c r="E195" s="21"/>
      <c r="F195" s="24">
        <f t="shared" si="23"/>
        <v>0</v>
      </c>
      <c r="G195" s="33">
        <f>IF(F195&gt;40,INDEX('возрастной коэф'!$B$1:$B$41,MATCH(F195,'возрастной коэф'!$A:$A),1),1)</f>
        <v>1</v>
      </c>
      <c r="H195" s="24" t="str">
        <f t="shared" si="24"/>
        <v/>
      </c>
      <c r="I195" s="19"/>
      <c r="J195" s="19"/>
      <c r="K195" s="18"/>
      <c r="L195" s="41">
        <f>IF(K195&gt;0,INDEX('Мэлоун для женщин'!$A$1:$K$166,MATCH(INT(K195),'Мэлоун для женщин'!$A:$A),MATCH(ROUND(MOD(K195,1),1),'Мэлоун для женщин'!$A$1:$K$1)),0)</f>
        <v>0</v>
      </c>
      <c r="M195" s="44"/>
      <c r="N195" s="44"/>
      <c r="O195" s="44"/>
      <c r="P195" s="44"/>
      <c r="Q195" s="44"/>
      <c r="R195" s="44"/>
      <c r="S195" s="44"/>
      <c r="T195" s="44"/>
      <c r="U195" s="18"/>
      <c r="V195" s="18"/>
      <c r="W195" s="18"/>
      <c r="X195" s="18"/>
      <c r="Y195" s="23">
        <f t="shared" si="25"/>
        <v>0</v>
      </c>
      <c r="Z195" s="23">
        <f t="shared" si="21"/>
        <v>0</v>
      </c>
    </row>
  </sheetData>
  <sortState ref="A3:AC45">
    <sortCondition ref="B3:B45"/>
    <sortCondition ref="C3:C45"/>
  </sortState>
  <mergeCells count="16">
    <mergeCell ref="G1:G2"/>
    <mergeCell ref="B1:B2"/>
    <mergeCell ref="C1:C2"/>
    <mergeCell ref="D1:D2"/>
    <mergeCell ref="E1:E2"/>
    <mergeCell ref="F1:F2"/>
    <mergeCell ref="Q1:T1"/>
    <mergeCell ref="U1:X1"/>
    <mergeCell ref="Y1:Y2"/>
    <mergeCell ref="Z1:Z2"/>
    <mergeCell ref="H1:H2"/>
    <mergeCell ref="I1:I2"/>
    <mergeCell ref="J1:J2"/>
    <mergeCell ref="K1:K2"/>
    <mergeCell ref="L1:L2"/>
    <mergeCell ref="M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ЖИМ ЛЕЖА</vt:lpstr>
      <vt:lpstr>Шварц для мужчин</vt:lpstr>
      <vt:lpstr>Мэлоун для женщин</vt:lpstr>
      <vt:lpstr>возрастной коэф</vt:lpstr>
      <vt:lpstr>ЛЮБИТЕЛИ ЖЕНЩИНЫ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Вова</dc:creator>
  <cp:lastModifiedBy>NPA</cp:lastModifiedBy>
  <dcterms:created xsi:type="dcterms:W3CDTF">2015-05-11T08:40:48Z</dcterms:created>
  <dcterms:modified xsi:type="dcterms:W3CDTF">2020-12-17T13:44:04Z</dcterms:modified>
</cp:coreProperties>
</file>