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0" yWindow="0" windowWidth="28800" windowHeight="12300"/>
  </bookViews>
  <sheets>
    <sheet name="RED STAR 2020" sheetId="2" r:id="rId1"/>
    <sheet name="Шварц для мужчин" sheetId="1" r:id="rId2"/>
    <sheet name="Мэлоун для женщин" sheetId="3" r:id="rId3"/>
    <sheet name="возрастной коэф" sheetId="4" r:id="rId4"/>
  </sheets>
  <calcPr calcId="162913" concurrentCalc="0"/>
</workbook>
</file>

<file path=xl/calcChain.xml><?xml version="1.0" encoding="utf-8"?>
<calcChain xmlns="http://schemas.openxmlformats.org/spreadsheetml/2006/main">
  <c r="Z17" i="2" l="1"/>
  <c r="M17" i="2"/>
  <c r="G17" i="2"/>
  <c r="H17" i="2"/>
  <c r="AA17" i="2"/>
  <c r="I17" i="2"/>
  <c r="D17" i="2"/>
  <c r="M61" i="2"/>
  <c r="G61" i="2"/>
  <c r="H61" i="2"/>
  <c r="I61" i="2"/>
  <c r="D61" i="2"/>
  <c r="M60" i="2"/>
  <c r="G60" i="2"/>
  <c r="H60" i="2"/>
  <c r="I60" i="2"/>
  <c r="D60" i="2"/>
  <c r="M58" i="2"/>
  <c r="G58" i="2"/>
  <c r="H58" i="2"/>
  <c r="I58" i="2"/>
  <c r="D58" i="2"/>
  <c r="Z56" i="2"/>
  <c r="M56" i="2"/>
  <c r="G56" i="2"/>
  <c r="H56" i="2"/>
  <c r="AA56" i="2"/>
  <c r="I56" i="2"/>
  <c r="D56" i="2"/>
  <c r="Z54" i="2"/>
  <c r="M54" i="2"/>
  <c r="G54" i="2"/>
  <c r="H54" i="2"/>
  <c r="AA54" i="2"/>
  <c r="I54" i="2"/>
  <c r="D54" i="2"/>
  <c r="Z53" i="2"/>
  <c r="M53" i="2"/>
  <c r="G53" i="2"/>
  <c r="H53" i="2"/>
  <c r="AA53" i="2"/>
  <c r="I53" i="2"/>
  <c r="D53" i="2"/>
  <c r="Z52" i="2"/>
  <c r="M52" i="2"/>
  <c r="G52" i="2"/>
  <c r="H52" i="2"/>
  <c r="AA52" i="2"/>
  <c r="I52" i="2"/>
  <c r="D52" i="2"/>
  <c r="Z50" i="2"/>
  <c r="M50" i="2"/>
  <c r="G50" i="2"/>
  <c r="H50" i="2"/>
  <c r="AA50" i="2"/>
  <c r="I50" i="2"/>
  <c r="D50" i="2"/>
  <c r="Z48" i="2"/>
  <c r="M48" i="2"/>
  <c r="G48" i="2"/>
  <c r="H48" i="2"/>
  <c r="AA48" i="2"/>
  <c r="I48" i="2"/>
  <c r="D48" i="2"/>
  <c r="Z47" i="2"/>
  <c r="M47" i="2"/>
  <c r="G47" i="2"/>
  <c r="H47" i="2"/>
  <c r="AA47" i="2"/>
  <c r="I47" i="2"/>
  <c r="D47" i="2"/>
  <c r="Z46" i="2"/>
  <c r="M46" i="2"/>
  <c r="G46" i="2"/>
  <c r="H46" i="2"/>
  <c r="AA46" i="2"/>
  <c r="I46" i="2"/>
  <c r="D46" i="2"/>
  <c r="Z45" i="2"/>
  <c r="M45" i="2"/>
  <c r="G45" i="2"/>
  <c r="H45" i="2"/>
  <c r="AA45" i="2"/>
  <c r="I45" i="2"/>
  <c r="D45" i="2"/>
  <c r="Z44" i="2"/>
  <c r="M44" i="2"/>
  <c r="G44" i="2"/>
  <c r="H44" i="2"/>
  <c r="AA44" i="2"/>
  <c r="I44" i="2"/>
  <c r="D44" i="2"/>
  <c r="Z42" i="2"/>
  <c r="M42" i="2"/>
  <c r="G42" i="2"/>
  <c r="H42" i="2"/>
  <c r="AA42" i="2"/>
  <c r="I42" i="2"/>
  <c r="D42" i="2"/>
  <c r="Z40" i="2"/>
  <c r="M40" i="2"/>
  <c r="G40" i="2"/>
  <c r="H40" i="2"/>
  <c r="AA40" i="2"/>
  <c r="I40" i="2"/>
  <c r="D40" i="2"/>
  <c r="Z39" i="2"/>
  <c r="M39" i="2"/>
  <c r="G39" i="2"/>
  <c r="H39" i="2"/>
  <c r="AA39" i="2"/>
  <c r="I39" i="2"/>
  <c r="D39" i="2"/>
  <c r="Z74" i="2"/>
  <c r="M74" i="2"/>
  <c r="G74" i="2"/>
  <c r="H74" i="2"/>
  <c r="AA74" i="2"/>
  <c r="I74" i="2"/>
  <c r="D74" i="2"/>
  <c r="Z8" i="2"/>
  <c r="M8" i="2"/>
  <c r="G8" i="2"/>
  <c r="H8" i="2"/>
  <c r="AA8" i="2"/>
  <c r="I8" i="2"/>
  <c r="D8" i="2"/>
  <c r="Z22" i="2"/>
  <c r="M22" i="2"/>
  <c r="G22" i="2"/>
  <c r="H22" i="2"/>
  <c r="AA22" i="2"/>
  <c r="I22" i="2"/>
  <c r="D22" i="2"/>
  <c r="M76" i="2"/>
  <c r="G76" i="2"/>
  <c r="H76" i="2"/>
  <c r="I76" i="2"/>
  <c r="D76" i="2"/>
  <c r="Z71" i="2"/>
  <c r="M71" i="2"/>
  <c r="G71" i="2"/>
  <c r="H71" i="2"/>
  <c r="AA71" i="2"/>
  <c r="I71" i="2"/>
  <c r="D71" i="2"/>
  <c r="Z65" i="2"/>
  <c r="M65" i="2"/>
  <c r="G65" i="2"/>
  <c r="H65" i="2"/>
  <c r="AA65" i="2"/>
  <c r="I65" i="2"/>
  <c r="D65" i="2"/>
  <c r="Z72" i="2"/>
  <c r="M72" i="2"/>
  <c r="G72" i="2"/>
  <c r="H72" i="2"/>
  <c r="AA72" i="2"/>
  <c r="D72" i="2"/>
  <c r="Z67" i="2"/>
  <c r="M67" i="2"/>
  <c r="G67" i="2"/>
  <c r="H67" i="2"/>
  <c r="AA67" i="2"/>
  <c r="I67" i="2"/>
  <c r="D67" i="2"/>
  <c r="Z68" i="2"/>
  <c r="M68" i="2"/>
  <c r="G68" i="2"/>
  <c r="H68" i="2"/>
  <c r="AA68" i="2"/>
  <c r="I68" i="2"/>
  <c r="D68" i="2"/>
  <c r="Z69" i="2"/>
  <c r="M69" i="2"/>
  <c r="G69" i="2"/>
  <c r="H69" i="2"/>
  <c r="AA69" i="2"/>
  <c r="I69" i="2"/>
  <c r="D69" i="2"/>
  <c r="Z34" i="2"/>
  <c r="M34" i="2"/>
  <c r="G34" i="2"/>
  <c r="H34" i="2"/>
  <c r="AA34" i="2"/>
  <c r="I34" i="2"/>
  <c r="D34" i="2"/>
  <c r="Z11" i="2"/>
  <c r="M11" i="2"/>
  <c r="G11" i="2"/>
  <c r="H11" i="2"/>
  <c r="AA11" i="2"/>
  <c r="I11" i="2"/>
  <c r="D11" i="2"/>
  <c r="G14" i="2"/>
  <c r="I14" i="2"/>
  <c r="G15" i="2"/>
  <c r="I15" i="2"/>
  <c r="G13" i="2"/>
  <c r="I13" i="2"/>
  <c r="Z13" i="2"/>
  <c r="H13" i="2"/>
  <c r="M13" i="2"/>
  <c r="AA13" i="2"/>
  <c r="D13" i="2"/>
  <c r="Z35" i="2"/>
  <c r="M35" i="2"/>
  <c r="G35" i="2"/>
  <c r="H35" i="2"/>
  <c r="AA35" i="2"/>
  <c r="I35" i="2"/>
  <c r="D35" i="2"/>
  <c r="Z28" i="2"/>
  <c r="M28" i="2"/>
  <c r="G28" i="2"/>
  <c r="H28" i="2"/>
  <c r="AA28" i="2"/>
  <c r="I28" i="2"/>
  <c r="D28" i="2"/>
  <c r="Z20" i="2"/>
  <c r="M20" i="2"/>
  <c r="G20" i="2"/>
  <c r="H20" i="2"/>
  <c r="AA20" i="2"/>
  <c r="I20" i="2"/>
  <c r="D20" i="2"/>
  <c r="Z27" i="2"/>
  <c r="M27" i="2"/>
  <c r="G27" i="2"/>
  <c r="H27" i="2"/>
  <c r="AA27" i="2"/>
  <c r="I27" i="2"/>
  <c r="D27" i="2"/>
  <c r="Z37" i="2"/>
  <c r="M37" i="2"/>
  <c r="G37" i="2"/>
  <c r="H37" i="2"/>
  <c r="AA37" i="2"/>
  <c r="I37" i="2"/>
  <c r="D37" i="2"/>
  <c r="Z24" i="2"/>
  <c r="M24" i="2"/>
  <c r="G24" i="2"/>
  <c r="H24" i="2"/>
  <c r="AA24" i="2"/>
  <c r="I24" i="2"/>
  <c r="D24" i="2"/>
  <c r="Z33" i="2"/>
  <c r="M33" i="2"/>
  <c r="G33" i="2"/>
  <c r="H33" i="2"/>
  <c r="AA33" i="2"/>
  <c r="I33" i="2"/>
  <c r="D33" i="2"/>
  <c r="Z32" i="2"/>
  <c r="M32" i="2"/>
  <c r="G32" i="2"/>
  <c r="H32" i="2"/>
  <c r="AA32" i="2"/>
  <c r="I32" i="2"/>
  <c r="D32" i="2"/>
  <c r="Z10" i="2"/>
  <c r="M10" i="2"/>
  <c r="G10" i="2"/>
  <c r="H10" i="2"/>
  <c r="AA10" i="2"/>
  <c r="I10" i="2"/>
  <c r="D10" i="2"/>
  <c r="Z26" i="2"/>
  <c r="M26" i="2"/>
  <c r="G26" i="2"/>
  <c r="H26" i="2"/>
  <c r="AA26" i="2"/>
  <c r="I26" i="2"/>
  <c r="D26" i="2"/>
  <c r="Z30" i="2"/>
  <c r="M30" i="2"/>
  <c r="G30" i="2"/>
  <c r="H30" i="2"/>
  <c r="AA30" i="2"/>
  <c r="I30" i="2"/>
  <c r="D30" i="2"/>
  <c r="Z23" i="2"/>
  <c r="M23" i="2"/>
  <c r="G23" i="2"/>
  <c r="H23" i="2"/>
  <c r="AA23" i="2"/>
  <c r="I23" i="2"/>
  <c r="D23" i="2"/>
  <c r="Z19" i="2"/>
  <c r="M19" i="2"/>
  <c r="G19" i="2"/>
  <c r="H19" i="2"/>
  <c r="AA19" i="2"/>
  <c r="I19" i="2"/>
  <c r="D19" i="2"/>
  <c r="Z25" i="2"/>
  <c r="M25" i="2"/>
  <c r="G25" i="2"/>
  <c r="H25" i="2"/>
  <c r="AA25" i="2"/>
  <c r="I25" i="2"/>
  <c r="D25" i="2"/>
  <c r="Z18" i="2"/>
  <c r="M18" i="2"/>
  <c r="G18" i="2"/>
  <c r="H18" i="2"/>
  <c r="AA18" i="2"/>
  <c r="I18" i="2"/>
  <c r="D18" i="2"/>
  <c r="D15" i="2"/>
  <c r="G9" i="2"/>
  <c r="G21" i="2"/>
  <c r="G31" i="2"/>
  <c r="G29" i="2"/>
  <c r="M15" i="2"/>
  <c r="Z31" i="2"/>
  <c r="M31" i="2"/>
  <c r="H31" i="2"/>
  <c r="D31" i="2"/>
  <c r="Z15" i="2"/>
  <c r="H15" i="2"/>
  <c r="I9" i="2"/>
  <c r="I21" i="2"/>
  <c r="I29" i="2"/>
  <c r="M14" i="2"/>
  <c r="D14" i="2"/>
  <c r="M21" i="2"/>
  <c r="M9" i="2"/>
  <c r="Z29" i="2"/>
  <c r="Z21" i="2"/>
  <c r="Z9" i="2"/>
  <c r="I31" i="2"/>
  <c r="AA31" i="2"/>
  <c r="AA15" i="2"/>
  <c r="D21" i="2"/>
  <c r="D9" i="2"/>
  <c r="H9" i="2"/>
  <c r="AA9" i="2"/>
  <c r="H21" i="2"/>
  <c r="AA21" i="2"/>
  <c r="M29" i="2"/>
  <c r="D29" i="2"/>
  <c r="Z14" i="2"/>
  <c r="H14" i="2"/>
  <c r="AA14" i="2"/>
  <c r="H29" i="2"/>
  <c r="AA29" i="2"/>
  <c r="D20" i="4"/>
  <c r="E20" i="4"/>
  <c r="F5" i="4"/>
  <c r="S5" i="1"/>
  <c r="S4" i="1"/>
</calcChain>
</file>

<file path=xl/sharedStrings.xml><?xml version="1.0" encoding="utf-8"?>
<sst xmlns="http://schemas.openxmlformats.org/spreadsheetml/2006/main" count="179" uniqueCount="127">
  <si>
    <t>вид</t>
  </si>
  <si>
    <t>фамилия и имя</t>
  </si>
  <si>
    <t>возраст</t>
  </si>
  <si>
    <t>вес</t>
  </si>
  <si>
    <t>присед</t>
  </si>
  <si>
    <t>тяга</t>
  </si>
  <si>
    <t>дивизион</t>
  </si>
  <si>
    <t>жим</t>
  </si>
  <si>
    <t>сумма</t>
  </si>
  <si>
    <t>очки</t>
  </si>
  <si>
    <t>тренер</t>
  </si>
  <si>
    <t>возр. к</t>
  </si>
  <si>
    <t>дата рожд.</t>
  </si>
  <si>
    <t>коэф.</t>
  </si>
  <si>
    <t>кат.</t>
  </si>
  <si>
    <t>Магнитогорск</t>
  </si>
  <si>
    <t>город / клуб</t>
  </si>
  <si>
    <t>Гарипов Альберт</t>
  </si>
  <si>
    <t>Березин Денис</t>
  </si>
  <si>
    <t>Абрамов Д.</t>
  </si>
  <si>
    <t>Челябинск</t>
  </si>
  <si>
    <t>Верхнеуральск</t>
  </si>
  <si>
    <t>Зайцев Кирилл</t>
  </si>
  <si>
    <t>Аргаяш</t>
  </si>
  <si>
    <t>Копейск</t>
  </si>
  <si>
    <t>open</t>
  </si>
  <si>
    <t>Маслов Владимир</t>
  </si>
  <si>
    <t>Бухаров Александр</t>
  </si>
  <si>
    <t>Бугаков Николай</t>
  </si>
  <si>
    <t>Багин Олег</t>
  </si>
  <si>
    <t>Статус Спорт</t>
  </si>
  <si>
    <t>Щекина О.</t>
  </si>
  <si>
    <t>Коровин Евгений</t>
  </si>
  <si>
    <t>Статус</t>
  </si>
  <si>
    <t>Кинжабаев А.</t>
  </si>
  <si>
    <t>Коркин Вячеслав</t>
  </si>
  <si>
    <t>Лукиных Андрей</t>
  </si>
  <si>
    <t>Норма</t>
  </si>
  <si>
    <t>Лукиных А.</t>
  </si>
  <si>
    <t>Лепехов Михаил</t>
  </si>
  <si>
    <t>Сила Воли (Каменск-Уральский)</t>
  </si>
  <si>
    <t>Прокопьев Е.</t>
  </si>
  <si>
    <t>Зайцев Станислав</t>
  </si>
  <si>
    <t>Досонов Айман</t>
  </si>
  <si>
    <t>Красман Даниил</t>
  </si>
  <si>
    <t>Крепыш (Златоуст)</t>
  </si>
  <si>
    <t>Киселев В.</t>
  </si>
  <si>
    <t>Кожевников Павел</t>
  </si>
  <si>
    <t>Федоров Е.</t>
  </si>
  <si>
    <t>Федоров Евгений</t>
  </si>
  <si>
    <t>Боровский Станислав</t>
  </si>
  <si>
    <t>Баранова Марина</t>
  </si>
  <si>
    <t>Ежов Е.</t>
  </si>
  <si>
    <t>Солодюк Дмитрий</t>
  </si>
  <si>
    <t>Миасс</t>
  </si>
  <si>
    <t>Елизаров М.</t>
  </si>
  <si>
    <t>Циренщиков Дмитрий</t>
  </si>
  <si>
    <t>Motion (Челябинск)</t>
  </si>
  <si>
    <t>Мочалин А.</t>
  </si>
  <si>
    <t>Никитин Игорь</t>
  </si>
  <si>
    <t>Лунева Дарья</t>
  </si>
  <si>
    <t>Адаменко Ярослав</t>
  </si>
  <si>
    <t>Империя Силы</t>
  </si>
  <si>
    <t>Арзамасцев Сергей</t>
  </si>
  <si>
    <t>М-Фитнес (Магнитогорск)</t>
  </si>
  <si>
    <t>Чугункин Станислав</t>
  </si>
  <si>
    <t>Метро - Фитнесс</t>
  </si>
  <si>
    <t>Омельчук Павел</t>
  </si>
  <si>
    <t>Космос (Челябинск)</t>
  </si>
  <si>
    <t>Верещинский Е.</t>
  </si>
  <si>
    <t>Абрамовских Александр</t>
  </si>
  <si>
    <t>Мозгунов Е.</t>
  </si>
  <si>
    <t>Бабин Игорь</t>
  </si>
  <si>
    <t>Эдельвейс</t>
  </si>
  <si>
    <t>Харитонов А.</t>
  </si>
  <si>
    <t>Бабин Александр</t>
  </si>
  <si>
    <t>Усов Юрий</t>
  </si>
  <si>
    <t>Цурикова Надежда</t>
  </si>
  <si>
    <t>Тюмень / Ar-Team</t>
  </si>
  <si>
    <t>Решетников А.</t>
  </si>
  <si>
    <t>Устюжанина Светлана</t>
  </si>
  <si>
    <t>Крикун Яков</t>
  </si>
  <si>
    <t>Бобаков Иван</t>
  </si>
  <si>
    <t>ProSport</t>
  </si>
  <si>
    <t>Лященко Константин</t>
  </si>
  <si>
    <t>ProGYM</t>
  </si>
  <si>
    <t>Тихомиров Константин</t>
  </si>
  <si>
    <t>Кутепов Олег</t>
  </si>
  <si>
    <t>Мор С.</t>
  </si>
  <si>
    <t>Русин Евгений</t>
  </si>
  <si>
    <t>Кислухин Денис</t>
  </si>
  <si>
    <t>Хабаровск</t>
  </si>
  <si>
    <t>Зернин Владимир</t>
  </si>
  <si>
    <t>Куса</t>
  </si>
  <si>
    <t>Юдина Инна</t>
  </si>
  <si>
    <t>Зернин В.</t>
  </si>
  <si>
    <t>Юсупова Лилия</t>
  </si>
  <si>
    <t>Герасимов Марат</t>
  </si>
  <si>
    <t>Маханёв Эдуард</t>
  </si>
  <si>
    <t>Олимпия / Челябинск</t>
  </si>
  <si>
    <t>Верещинская Анна</t>
  </si>
  <si>
    <t>Кулыгин Артем</t>
  </si>
  <si>
    <t>НАЦИОНАЛЬНЫЙ КУБОК НАП по силовым видам спорта  12.12.2020 г. Челябинск</t>
  </si>
  <si>
    <t>ЛЮБИТЕЛИ</t>
  </si>
  <si>
    <t>ВОЕННЫЙ ЖИМ</t>
  </si>
  <si>
    <t>ЖИМ ЛЕЖА БЕЗ ЭКИПИРОВКИ</t>
  </si>
  <si>
    <t>ЖИМ ЛЕЖА В ОДНОСЛОЙ. ЭКИПИРОВКЕ</t>
  </si>
  <si>
    <t>ЖИМ ЛЕЖА СОФТ ОДНОПЕТЕЛЬНЫЙ</t>
  </si>
  <si>
    <t>СИЛОВОЕ ДВОЕБОРЬЕ</t>
  </si>
  <si>
    <t>СТАНОВАЯ ТЯГА БЕЗ ЭКИПИРОВКИ</t>
  </si>
  <si>
    <t>СТАНОВАЯ ТЯГА В ОДНОСЛОЙНОЙ ЭКПИРОВКЕ</t>
  </si>
  <si>
    <t>ПАУЭРЛИФТИНГ БЕЗ ЭКИПИРОВКИ</t>
  </si>
  <si>
    <t>ПАУЭРЛИФТИНГ В ОДНОСЛОЙНОЙ ЭКИПИРОВКЕ</t>
  </si>
  <si>
    <t>НАРОДНЫЙ ЖИМ 1/2 собств. Веса</t>
  </si>
  <si>
    <t xml:space="preserve">РУССКИЙ ЖИМ </t>
  </si>
  <si>
    <t>35 кг</t>
  </si>
  <si>
    <t>55 кг</t>
  </si>
  <si>
    <t>27,5 кг</t>
  </si>
  <si>
    <t>ПРО</t>
  </si>
  <si>
    <t>ЖИМ ЛЕЖА ОДНОСЛОЙНАЯ ЭКИПИРОВКА</t>
  </si>
  <si>
    <t>ЖИМ ЛЕЖА СОФТ МНОГОПЕТЕЛЬНЫЙ</t>
  </si>
  <si>
    <t>80 кг</t>
  </si>
  <si>
    <t>34 повт</t>
  </si>
  <si>
    <t>74 повт</t>
  </si>
  <si>
    <t>70 повт</t>
  </si>
  <si>
    <t>46 повт</t>
  </si>
  <si>
    <t>НАРОДНЫЙ ЖИМ СОБСТВ. ВЕС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</si>
</sst>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"/>
    <numFmt numFmtId="166" formatCode="0.000"/>
    <numFmt numFmtId="167" formatCode="0.0_ ;[Red]\-0.0\ 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2" fontId="0" fillId="0" borderId="0" xfId="0" applyNumberFormat="1"/>
    <xf numFmtId="165" fontId="0" fillId="0" borderId="0" xfId="0" applyNumberFormat="1" applyAlignment="1">
      <alignment horizontal="center"/>
    </xf>
    <xf numFmtId="165" fontId="2" fillId="0" borderId="1" xfId="0" applyNumberFormat="1" applyFont="1" applyBorder="1" applyAlignment="1">
      <alignment horizontal="center" vertical="top" wrapText="1"/>
    </xf>
    <xf numFmtId="1" fontId="1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/>
    </xf>
    <xf numFmtId="2" fontId="1" fillId="0" borderId="0" xfId="0" applyNumberFormat="1" applyFont="1"/>
    <xf numFmtId="0" fontId="4" fillId="0" borderId="0" xfId="0" applyFont="1"/>
    <xf numFmtId="1" fontId="5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2" fontId="0" fillId="2" borderId="0" xfId="0" applyNumberFormat="1" applyFill="1"/>
    <xf numFmtId="164" fontId="4" fillId="2" borderId="2" xfId="0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/>
    <xf numFmtId="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/>
    <xf numFmtId="1" fontId="0" fillId="0" borderId="0" xfId="0" applyNumberFormat="1"/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/>
    <xf numFmtId="0" fontId="11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66" fontId="10" fillId="4" borderId="1" xfId="0" applyNumberFormat="1" applyFont="1" applyFill="1" applyBorder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167" fontId="10" fillId="4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9" fillId="5" borderId="0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14" fontId="10" fillId="0" borderId="12" xfId="0" applyNumberFormat="1" applyFont="1" applyBorder="1" applyAlignment="1">
      <alignment horizontal="center"/>
    </xf>
    <xf numFmtId="1" fontId="10" fillId="4" borderId="12" xfId="0" applyNumberFormat="1" applyFont="1" applyFill="1" applyBorder="1" applyAlignment="1">
      <alignment horizontal="center"/>
    </xf>
    <xf numFmtId="166" fontId="10" fillId="4" borderId="12" xfId="0" applyNumberFormat="1" applyFont="1" applyFill="1" applyBorder="1" applyAlignment="1">
      <alignment horizontal="center"/>
    </xf>
    <xf numFmtId="165" fontId="10" fillId="4" borderId="12" xfId="0" applyNumberFormat="1" applyFont="1" applyFill="1" applyBorder="1" applyAlignment="1">
      <alignment horizontal="center"/>
    </xf>
    <xf numFmtId="167" fontId="10" fillId="4" borderId="12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/>
    </xf>
    <xf numFmtId="167" fontId="14" fillId="0" borderId="12" xfId="0" applyNumberFormat="1" applyFont="1" applyBorder="1" applyAlignment="1">
      <alignment horizontal="center"/>
    </xf>
    <xf numFmtId="167" fontId="14" fillId="6" borderId="1" xfId="0" applyNumberFormat="1" applyFont="1" applyFill="1" applyBorder="1" applyAlignment="1">
      <alignment horizontal="center"/>
    </xf>
    <xf numFmtId="167" fontId="14" fillId="3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/>
    </xf>
    <xf numFmtId="167" fontId="10" fillId="0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67" fontId="14" fillId="0" borderId="0" xfId="0" applyNumberFormat="1" applyFont="1" applyFill="1" applyBorder="1" applyAlignment="1">
      <alignment horizontal="center"/>
    </xf>
    <xf numFmtId="167" fontId="10" fillId="0" borderId="0" xfId="0" applyNumberFormat="1" applyFont="1" applyFill="1" applyBorder="1" applyAlignment="1">
      <alignment horizontal="center"/>
    </xf>
    <xf numFmtId="0" fontId="6" fillId="0" borderId="0" xfId="0" applyFont="1" applyBorder="1"/>
    <xf numFmtId="14" fontId="10" fillId="0" borderId="0" xfId="0" applyNumberFormat="1" applyFont="1" applyBorder="1" applyAlignment="1">
      <alignment horizontal="center"/>
    </xf>
    <xf numFmtId="1" fontId="10" fillId="4" borderId="0" xfId="0" applyNumberFormat="1" applyFont="1" applyFill="1" applyBorder="1" applyAlignment="1">
      <alignment horizontal="center"/>
    </xf>
    <xf numFmtId="166" fontId="10" fillId="4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4" borderId="0" xfId="0" applyNumberFormat="1" applyFont="1" applyFill="1" applyBorder="1" applyAlignment="1">
      <alignment horizontal="center"/>
    </xf>
    <xf numFmtId="167" fontId="14" fillId="0" borderId="0" xfId="0" applyNumberFormat="1" applyFont="1" applyBorder="1" applyAlignment="1">
      <alignment horizontal="center"/>
    </xf>
    <xf numFmtId="167" fontId="10" fillId="4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167" fontId="14" fillId="6" borderId="12" xfId="0" applyNumberFormat="1" applyFont="1" applyFill="1" applyBorder="1" applyAlignment="1">
      <alignment horizontal="center"/>
    </xf>
    <xf numFmtId="167" fontId="14" fillId="3" borderId="12" xfId="0" applyNumberFormat="1" applyFont="1" applyFill="1" applyBorder="1" applyAlignment="1">
      <alignment horizontal="center"/>
    </xf>
    <xf numFmtId="167" fontId="10" fillId="0" borderId="12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13" xfId="0" applyFont="1" applyFill="1" applyBorder="1" applyAlignment="1"/>
    <xf numFmtId="0" fontId="13" fillId="0" borderId="13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6"/>
  <sheetViews>
    <sheetView tabSelected="1" zoomScale="82" zoomScaleNormal="82" workbookViewId="0">
      <pane ySplit="5" topLeftCell="A6" activePane="bottomLeft" state="frozen"/>
      <selection pane="bottomLeft" activeCell="X15" sqref="X15"/>
    </sheetView>
  </sheetViews>
  <sheetFormatPr defaultColWidth="9.140625" defaultRowHeight="15.75" x14ac:dyDescent="0.25"/>
  <cols>
    <col min="1" max="1" width="2.28515625" style="16" customWidth="1"/>
    <col min="2" max="2" width="1.42578125" style="16" customWidth="1"/>
    <col min="3" max="3" width="8.85546875" style="62" customWidth="1"/>
    <col min="4" max="4" width="6.140625" style="42" customWidth="1"/>
    <col min="5" max="5" width="22.7109375" style="43" customWidth="1"/>
    <col min="6" max="6" width="12.28515625" style="42" bestFit="1" customWidth="1"/>
    <col min="7" max="7" width="6.42578125" style="42" customWidth="1"/>
    <col min="8" max="8" width="14.85546875" style="42" customWidth="1"/>
    <col min="9" max="9" width="16.28515625" style="42" customWidth="1"/>
    <col min="10" max="10" width="21.85546875" style="43" customWidth="1"/>
    <col min="11" max="11" width="14" style="43" customWidth="1"/>
    <col min="12" max="12" width="4.85546875" style="43" customWidth="1"/>
    <col min="13" max="13" width="10.28515625" style="42" customWidth="1"/>
    <col min="14" max="25" width="6" style="62" customWidth="1"/>
    <col min="26" max="26" width="6.42578125" style="42" customWidth="1"/>
    <col min="27" max="27" width="11.7109375" style="42" customWidth="1"/>
    <col min="28" max="16384" width="9.140625" style="16"/>
  </cols>
  <sheetData>
    <row r="1" spans="2:27" x14ac:dyDescent="0.25">
      <c r="C1" s="92" t="s">
        <v>102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2:27" x14ac:dyDescent="0.25"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4" spans="2:27" s="43" customFormat="1" ht="12.75" x14ac:dyDescent="0.2">
      <c r="B4" s="56"/>
      <c r="C4" s="98" t="s">
        <v>0</v>
      </c>
      <c r="D4" s="96" t="s">
        <v>14</v>
      </c>
      <c r="E4" s="96" t="s">
        <v>1</v>
      </c>
      <c r="F4" s="96" t="s">
        <v>12</v>
      </c>
      <c r="G4" s="96" t="s">
        <v>2</v>
      </c>
      <c r="H4" s="94" t="s">
        <v>11</v>
      </c>
      <c r="I4" s="96" t="s">
        <v>6</v>
      </c>
      <c r="J4" s="96" t="s">
        <v>16</v>
      </c>
      <c r="K4" s="96" t="s">
        <v>10</v>
      </c>
      <c r="L4" s="96" t="s">
        <v>3</v>
      </c>
      <c r="M4" s="96" t="s">
        <v>13</v>
      </c>
      <c r="N4" s="100" t="s">
        <v>4</v>
      </c>
      <c r="O4" s="101"/>
      <c r="P4" s="101"/>
      <c r="Q4" s="102"/>
      <c r="R4" s="100" t="s">
        <v>7</v>
      </c>
      <c r="S4" s="101"/>
      <c r="T4" s="101"/>
      <c r="U4" s="102"/>
      <c r="V4" s="100" t="s">
        <v>5</v>
      </c>
      <c r="W4" s="101"/>
      <c r="X4" s="101"/>
      <c r="Y4" s="102"/>
      <c r="Z4" s="96" t="s">
        <v>8</v>
      </c>
      <c r="AA4" s="96" t="s">
        <v>9</v>
      </c>
    </row>
    <row r="5" spans="2:27" s="43" customFormat="1" ht="12.75" x14ac:dyDescent="0.2">
      <c r="B5" s="56"/>
      <c r="C5" s="99"/>
      <c r="D5" s="97"/>
      <c r="E5" s="97"/>
      <c r="F5" s="97"/>
      <c r="G5" s="97"/>
      <c r="H5" s="95"/>
      <c r="I5" s="97"/>
      <c r="J5" s="97"/>
      <c r="K5" s="97"/>
      <c r="L5" s="97"/>
      <c r="M5" s="97"/>
      <c r="N5" s="52">
        <v>1</v>
      </c>
      <c r="O5" s="52">
        <v>2</v>
      </c>
      <c r="P5" s="52">
        <v>3</v>
      </c>
      <c r="Q5" s="52">
        <v>4</v>
      </c>
      <c r="R5" s="53">
        <v>1</v>
      </c>
      <c r="S5" s="54">
        <v>2</v>
      </c>
      <c r="T5" s="54">
        <v>3</v>
      </c>
      <c r="U5" s="55">
        <v>4</v>
      </c>
      <c r="V5" s="53">
        <v>1</v>
      </c>
      <c r="W5" s="54">
        <v>2</v>
      </c>
      <c r="X5" s="54">
        <v>3</v>
      </c>
      <c r="Y5" s="55">
        <v>4</v>
      </c>
      <c r="Z5" s="97"/>
      <c r="AA5" s="97"/>
    </row>
    <row r="6" spans="2:27" s="30" customFormat="1" x14ac:dyDescent="0.25">
      <c r="B6" s="29"/>
      <c r="C6" s="44" t="s">
        <v>103</v>
      </c>
      <c r="D6" s="32"/>
      <c r="E6" s="33"/>
      <c r="F6" s="32"/>
      <c r="G6" s="32"/>
      <c r="H6" s="34"/>
      <c r="I6" s="32"/>
      <c r="J6" s="32"/>
      <c r="K6" s="32"/>
      <c r="L6" s="32"/>
      <c r="M6" s="32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32"/>
      <c r="AA6" s="32"/>
    </row>
    <row r="7" spans="2:27" s="31" customFormat="1" ht="20.25" customHeight="1" x14ac:dyDescent="0.25">
      <c r="C7" s="90" t="s">
        <v>104</v>
      </c>
      <c r="D7" s="90"/>
      <c r="E7" s="90"/>
      <c r="F7" s="66"/>
      <c r="G7" s="67"/>
      <c r="H7" s="68"/>
      <c r="I7" s="67"/>
      <c r="J7" s="65"/>
      <c r="K7" s="65"/>
      <c r="L7" s="65"/>
      <c r="M7" s="69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1"/>
      <c r="AA7" s="65"/>
    </row>
    <row r="8" spans="2:27" x14ac:dyDescent="0.25">
      <c r="C8" s="85"/>
      <c r="D8" s="36">
        <f>IF(L8=0,0,IF(L8&lt;=52,52,IF(L8&lt;=56,56,IF(L8&lt;=60,60,IF(L8&lt;=67.5,67.5,IF(L8&lt;=75,75,IF(L8&lt;=82.5,82.5,IF(L8&lt;=90,90,IF(L8&lt;=100,100,IF(L8&lt;=110,110,IF(L8&lt;=125,125,IF(L8&lt;=140,140,"+140"))))))))))))</f>
        <v>90</v>
      </c>
      <c r="E8" s="35" t="s">
        <v>97</v>
      </c>
      <c r="F8" s="37">
        <v>21887</v>
      </c>
      <c r="G8" s="38">
        <f>IF(F8&gt;0,IF(DATE(2020,MONTH(F8),DAY(F8))&lt;=DATE(2020,12,12),2020-YEAR(F8),2020-YEAR(F8)-1),0)</f>
        <v>61</v>
      </c>
      <c r="H8" s="39">
        <f>IF(G8&gt;40,INDEX('возрастной коэф'!$B$1:$B$41,MATCH(G8,'возрастной коэф'!$A:$A),1),1)</f>
        <v>1.7</v>
      </c>
      <c r="I8" s="38" t="str">
        <f>IF(G8=0,"",IF(G8&lt;=15,"Юноши 14-15",IF(G8&lt;=17,"Юноши 16-17",IF(G8&lt;=19,"Юноши 18-19",IF(G8&lt;=23,"Юниоры",IF(G8&lt;=39,"open",IF(G8&lt;=44,"Ветераны 40-44",IF(G8&lt;=49,"Ветераны 45-49",IF(G8&lt;=54,"Ветераны 50-54",IF(G8&lt;=59,"Ветераны 55-59",IF(G8&lt;=64,"Ветераны 60-64",IF(G8&lt;=69,"Ветераны 65-69",IF(G8&lt;=74,"Ветераны 70-74",IF(G8&lt;=79,"Ветераны 75-79","+80"))))))))))))))</f>
        <v>Ветераны 60-64</v>
      </c>
      <c r="J8" s="35" t="s">
        <v>73</v>
      </c>
      <c r="K8" s="35" t="s">
        <v>74</v>
      </c>
      <c r="L8" s="35">
        <v>89</v>
      </c>
      <c r="M8" s="40">
        <f>IF(L8&gt;0,INDEX('Шварц для мужчин'!$A$1:$K$166,MATCH(INT(L8),'Шварц для мужчин'!$A:$A),MATCH(ROUND(MOD(L8,1),1),'Шварц для мужчин'!$A$1:$K$1)),0)</f>
        <v>0.59830000000000005</v>
      </c>
      <c r="N8" s="58"/>
      <c r="O8" s="58"/>
      <c r="P8" s="58"/>
      <c r="Q8" s="58"/>
      <c r="R8" s="58">
        <v>135</v>
      </c>
      <c r="S8" s="58">
        <v>-140</v>
      </c>
      <c r="T8" s="58">
        <v>0</v>
      </c>
      <c r="U8" s="58"/>
      <c r="V8" s="58"/>
      <c r="W8" s="58"/>
      <c r="X8" s="58"/>
      <c r="Y8" s="58"/>
      <c r="Z8" s="41">
        <f>MAX(N8:P8)+MAX(R8:T8)+MAX(V8:X8)</f>
        <v>135</v>
      </c>
      <c r="AA8" s="36">
        <f>Z8*M8*H8</f>
        <v>137.30985000000001</v>
      </c>
    </row>
    <row r="9" spans="2:27" x14ac:dyDescent="0.25">
      <c r="C9" s="85"/>
      <c r="D9" s="36">
        <f>IF(L9=0,0,IF(L9&lt;=52,52,IF(L9&lt;=56,56,IF(L9&lt;=60,60,IF(L9&lt;=67.5,67.5,IF(L9&lt;=75,75,IF(L9&lt;=82.5,82.5,IF(L9&lt;=90,90,IF(L9&lt;=100,100,IF(L9&lt;=110,110,IF(L9&lt;=125,125,IF(L9&lt;=140,140,"+140"))))))))))))</f>
        <v>100</v>
      </c>
      <c r="E9" s="35" t="s">
        <v>29</v>
      </c>
      <c r="F9" s="37">
        <v>23697</v>
      </c>
      <c r="G9" s="38">
        <f>IF(F9&gt;0,IF(DATE(2020,MONTH(F9),DAY(F9))&lt;=DATE(2020,12,12),2020-YEAR(F9),2020-YEAR(F9)-1),0)</f>
        <v>56</v>
      </c>
      <c r="H9" s="39">
        <f>IF(G9&gt;40,INDEX('возрастной коэф'!$B$1:$B$41,MATCH(G9,'возрастной коэф'!$A:$A),1),1)</f>
        <v>1.43</v>
      </c>
      <c r="I9" s="38" t="str">
        <f>IF(G9=0,"",IF(G9&lt;=15,"Юноши 14-15",IF(G9&lt;=17,"Юноши 16-17",IF(G9&lt;=19,"Юноши 18-19",IF(G9&lt;=23,"Юниоры",IF(G9&lt;=39,"open",IF(G9&lt;=44,"Ветераны 40-44",IF(G9&lt;=49,"Ветераны 45-49",IF(G9&lt;=54,"Ветераны 50-54",IF(G9&lt;=59,"Ветераны 55-59",IF(G9&lt;=64,"Ветераны 60-64",IF(G9&lt;=69,"Ветераны 65-69",IF(G9&lt;=74,"Ветераны 70-74",IF(G9&lt;=79,"Ветераны 75-79","+80"))))))))))))))</f>
        <v>Ветераны 55-59</v>
      </c>
      <c r="J9" s="35" t="s">
        <v>30</v>
      </c>
      <c r="K9" s="35" t="s">
        <v>31</v>
      </c>
      <c r="L9" s="35">
        <v>99.6</v>
      </c>
      <c r="M9" s="40">
        <f>IF(L9&gt;0,INDEX('Шварц для мужчин'!$A$1:$K$166,MATCH(INT(L9),'Шварц для мужчин'!$A:$A),MATCH(ROUND(MOD(L9,1),1),'Шварц для мужчин'!$A$1:$K$1)),0)</f>
        <v>0.55500000000000005</v>
      </c>
      <c r="N9" s="58"/>
      <c r="O9" s="58"/>
      <c r="P9" s="58"/>
      <c r="Q9" s="58"/>
      <c r="R9" s="58">
        <v>115</v>
      </c>
      <c r="S9" s="58">
        <v>125</v>
      </c>
      <c r="T9" s="58">
        <v>127.5</v>
      </c>
      <c r="U9" s="58"/>
      <c r="V9" s="58"/>
      <c r="W9" s="58"/>
      <c r="X9" s="58"/>
      <c r="Y9" s="58"/>
      <c r="Z9" s="41">
        <f>MAX(N9:P9)+MAX(R9:T9)+MAX(V9:X9)</f>
        <v>127.5</v>
      </c>
      <c r="AA9" s="36">
        <f>Z9*M9*H9</f>
        <v>101.190375</v>
      </c>
    </row>
    <row r="10" spans="2:27" x14ac:dyDescent="0.25">
      <c r="C10" s="85"/>
      <c r="D10" s="36">
        <f>IF(L10=0,0,IF(L10&lt;=52,52,IF(L10&lt;=56,56,IF(L10&lt;=60,60,IF(L10&lt;=67.5,67.5,IF(L10&lt;=75,75,IF(L10&lt;=82.5,82.5,IF(L10&lt;=90,90,IF(L10&lt;=100,100,IF(L10&lt;=110,110,IF(L10&lt;=125,125,IF(L10&lt;=140,140,"+140"))))))))))))</f>
        <v>110</v>
      </c>
      <c r="E10" s="35" t="s">
        <v>59</v>
      </c>
      <c r="F10" s="37">
        <v>26296</v>
      </c>
      <c r="G10" s="38">
        <f>IF(F10&gt;0,IF(DATE(2020,MONTH(F10),DAY(F10))&lt;=DATE(2020,12,12),2020-YEAR(F10),2020-YEAR(F10)-1),0)</f>
        <v>48</v>
      </c>
      <c r="H10" s="39">
        <f>IF(G10&gt;40,INDEX('возрастной коэф'!$B$1:$B$41,MATCH(G10,'возрастной коэф'!$A:$A),1),1)</f>
        <v>1.117</v>
      </c>
      <c r="I10" s="38" t="str">
        <f>IF(G10=0,"",IF(G10&lt;=15,"Юноши 14-15",IF(G10&lt;=17,"Юноши 16-17",IF(G10&lt;=19,"Юноши 18-19",IF(G10&lt;=23,"Юниоры",IF(G10&lt;=39,"open",IF(G10&lt;=44,"Ветераны 40-44",IF(G10&lt;=49,"Ветераны 45-49",IF(G10&lt;=54,"Ветераны 50-54",IF(G10&lt;=59,"Ветераны 55-59",IF(G10&lt;=64,"Ветераны 60-64",IF(G10&lt;=69,"Ветераны 65-69",IF(G10&lt;=74,"Ветераны 70-74",IF(G10&lt;=79,"Ветераны 75-79","+80"))))))))))))))</f>
        <v>Ветераны 45-49</v>
      </c>
      <c r="J10" s="35" t="s">
        <v>37</v>
      </c>
      <c r="K10" s="35"/>
      <c r="L10" s="35">
        <v>104.5</v>
      </c>
      <c r="M10" s="40">
        <f>IF(L10&gt;0,INDEX('Шварц для мужчин'!$A$1:$K$166,MATCH(INT(L10),'Шварц для мужчин'!$A:$A),MATCH(ROUND(MOD(L10,1),1),'Шварц для мужчин'!$A$1:$K$1)),0)</f>
        <v>0.54459999999999997</v>
      </c>
      <c r="N10" s="58"/>
      <c r="O10" s="58"/>
      <c r="P10" s="58"/>
      <c r="Q10" s="58"/>
      <c r="R10" s="58">
        <v>135</v>
      </c>
      <c r="S10" s="58">
        <v>142.5</v>
      </c>
      <c r="T10" s="58">
        <v>147.5</v>
      </c>
      <c r="U10" s="58"/>
      <c r="V10" s="58"/>
      <c r="W10" s="58"/>
      <c r="X10" s="58"/>
      <c r="Y10" s="58"/>
      <c r="Z10" s="41">
        <f>MAX(N10:P10)+MAX(R10:T10)+MAX(V10:X10)</f>
        <v>147.5</v>
      </c>
      <c r="AA10" s="36">
        <f>Z10*M10*H10</f>
        <v>89.726934499999984</v>
      </c>
    </row>
    <row r="11" spans="2:27" ht="16.5" thickBot="1" x14ac:dyDescent="0.3">
      <c r="C11" s="86"/>
      <c r="D11" s="46">
        <f>IF(L11=0,0,IF(L11&lt;=52,52,IF(L11&lt;=56,56,IF(L11&lt;=60,60,IF(L11&lt;=67.5,67.5,IF(L11&lt;=75,75,IF(L11&lt;=82.5,82.5,IF(L11&lt;=90,90,IF(L11&lt;=100,100,IF(L11&lt;=110,110,IF(L11&lt;=125,125,IF(L11&lt;=140,140,"+140"))))))))))))</f>
        <v>110</v>
      </c>
      <c r="E11" s="45" t="s">
        <v>82</v>
      </c>
      <c r="F11" s="47">
        <v>25562</v>
      </c>
      <c r="G11" s="48">
        <f>IF(F11&gt;0,IF(DATE(2020,MONTH(F11),DAY(F11))&lt;=DATE(2020,12,12),2020-YEAR(F11),2020-YEAR(F11)-1),0)</f>
        <v>50</v>
      </c>
      <c r="H11" s="49">
        <f>IF(G11&gt;40,INDEX('возрастной коэф'!$B$1:$B$41,MATCH(G11,'возрастной коэф'!$A:$A),1),1)</f>
        <v>1.173</v>
      </c>
      <c r="I11" s="48" t="str">
        <f>IF(G11=0,"",IF(G11&lt;=15,"Юноши 14-15",IF(G11&lt;=17,"Юноши 16-17",IF(G11&lt;=19,"Юноши 18-19",IF(G11&lt;=23,"Юниоры",IF(G11&lt;=39,"open",IF(G11&lt;=44,"Ветераны 40-44",IF(G11&lt;=49,"Ветераны 45-49",IF(G11&lt;=54,"Ветераны 50-54",IF(G11&lt;=59,"Ветераны 55-59",IF(G11&lt;=64,"Ветераны 60-64",IF(G11&lt;=69,"Ветераны 65-69",IF(G11&lt;=74,"Ветераны 70-74",IF(G11&lt;=79,"Ветераны 75-79","+80"))))))))))))))</f>
        <v>Ветераны 50-54</v>
      </c>
      <c r="J11" s="45" t="s">
        <v>78</v>
      </c>
      <c r="K11" s="45" t="s">
        <v>79</v>
      </c>
      <c r="L11" s="45">
        <v>109.2</v>
      </c>
      <c r="M11" s="50">
        <f>IF(L11&gt;0,INDEX('Шварц для мужчин'!$A$1:$K$166,MATCH(INT(L11),'Шварц для мужчин'!$A:$A),MATCH(ROUND(MOD(L11,1),1),'Шварц для мужчин'!$A$1:$K$1)),0)</f>
        <v>0.53759999999999997</v>
      </c>
      <c r="N11" s="59"/>
      <c r="O11" s="59"/>
      <c r="P11" s="59"/>
      <c r="Q11" s="59"/>
      <c r="R11" s="59">
        <v>125</v>
      </c>
      <c r="S11" s="59">
        <v>132.5</v>
      </c>
      <c r="T11" s="59">
        <v>0</v>
      </c>
      <c r="U11" s="59"/>
      <c r="V11" s="59"/>
      <c r="W11" s="59"/>
      <c r="X11" s="59"/>
      <c r="Y11" s="59"/>
      <c r="Z11" s="51">
        <f>MAX(N11:P11)+MAX(R11:T11)+MAX(V11:X11)</f>
        <v>132.5</v>
      </c>
      <c r="AA11" s="46">
        <f>Z11*M11*H11</f>
        <v>83.555136000000005</v>
      </c>
    </row>
    <row r="12" spans="2:27" s="72" customFormat="1" ht="20.25" customHeight="1" x14ac:dyDescent="0.25">
      <c r="C12" s="93" t="s">
        <v>105</v>
      </c>
      <c r="D12" s="93"/>
      <c r="E12" s="93"/>
      <c r="F12" s="73"/>
      <c r="G12" s="74"/>
      <c r="H12" s="75"/>
      <c r="I12" s="74"/>
      <c r="J12" s="76"/>
      <c r="K12" s="76"/>
      <c r="L12" s="76"/>
      <c r="M12" s="77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9"/>
      <c r="AA12" s="80"/>
    </row>
    <row r="13" spans="2:27" x14ac:dyDescent="0.25">
      <c r="C13" s="85"/>
      <c r="D13" s="36">
        <f>IF(L13=0,0,IF(L13&lt;=44,44,IF(L13&lt;=48,48,IF(L13&lt;=52,52,IF(L13&lt;=56,56,IF(L13&lt;=60,60,IF(L13&lt;=67.5,67.5,IF(L13&lt;=75,75,IF(L13&lt;=82.5,82.5,IF(L13&lt;=90,90,"+90"))))))))))</f>
        <v>52</v>
      </c>
      <c r="E13" s="35" t="s">
        <v>77</v>
      </c>
      <c r="F13" s="37">
        <v>32577</v>
      </c>
      <c r="G13" s="38">
        <f t="shared" ref="G13:G69" si="0">IF(F13&gt;0,IF(DATE(2020,MONTH(F13),DAY(F13))&lt;=DATE(2020,12,12),2020-YEAR(F13),2020-YEAR(F13)-1),0)</f>
        <v>31</v>
      </c>
      <c r="H13" s="39">
        <f>IF(G13&gt;40,INDEX('возрастной коэф'!$B$1:$B$41,MATCH(G13,'возрастной коэф'!$A:$A),1),1)</f>
        <v>1</v>
      </c>
      <c r="I13" s="38" t="str">
        <f>IF(G13=0,"",IF(G13&lt;=15,"Девушки 14-15",IF(G13&lt;=17,"Девушки 16-17",IF(G13&lt;=19,"Девушки 18-19",IF(G13&lt;=23,"Юниорки",IF(G13&lt;=39,"open",IF(G13&lt;=44,"Ветераны 40-44",IF(G13&lt;=49,"Ветераны 44-49",IF(G13&lt;=54,"Ветераны 50-54",IF(G13&lt;=49,"Ветераны 55-59",IF(G13&lt;=64,"Ветераны 60-64",IF(G13&lt;=69,"Ветераны 65-69",IF(G13&lt;=74,"Ветераны 70-74",IF(G13&lt;=79,"Ветераны 75-79","+80"))))))))))))))</f>
        <v>open</v>
      </c>
      <c r="J13" s="35" t="s">
        <v>78</v>
      </c>
      <c r="K13" s="35" t="s">
        <v>79</v>
      </c>
      <c r="L13" s="35">
        <v>51.7</v>
      </c>
      <c r="M13" s="40">
        <f>IF(L13&gt;0,INDEX('Мэлоун для женщин'!$A$1:$K$166,MATCH(INT(L13),'Мэлоун для женщин'!$A:$A),MATCH(ROUND(MOD(L13,1),1),'Мэлоун для женщин'!$A$1:$K$1)),0)</f>
        <v>0.97309999999999997</v>
      </c>
      <c r="N13" s="58"/>
      <c r="O13" s="58"/>
      <c r="P13" s="58"/>
      <c r="Q13" s="58"/>
      <c r="R13" s="58">
        <v>57.5</v>
      </c>
      <c r="S13" s="58">
        <v>60</v>
      </c>
      <c r="T13" s="58">
        <v>62.5</v>
      </c>
      <c r="U13" s="58"/>
      <c r="V13" s="58"/>
      <c r="W13" s="58"/>
      <c r="X13" s="58"/>
      <c r="Y13" s="58"/>
      <c r="Z13" s="41">
        <f t="shared" ref="Z13:Z74" si="1">MAX(N13:P13)+MAX(R13:T13)+MAX(V13:X13)</f>
        <v>62.5</v>
      </c>
      <c r="AA13" s="36">
        <f t="shared" ref="AA13:AA69" si="2">Z13*M13*H13</f>
        <v>60.818749999999994</v>
      </c>
    </row>
    <row r="14" spans="2:27" x14ac:dyDescent="0.25">
      <c r="C14" s="85"/>
      <c r="D14" s="36">
        <f>IF(L14=0,0,IF(L14&lt;=44,44,IF(L14&lt;=48,48,IF(L14&lt;=52,52,IF(L14&lt;=56,56,IF(L14&lt;=60,60,IF(L14&lt;=67.5,67.5,IF(L14&lt;=75,75,IF(L14&lt;=82.5,82.5,IF(L14&lt;=90,90,"+90"))))))))))</f>
        <v>60</v>
      </c>
      <c r="E14" s="35" t="s">
        <v>60</v>
      </c>
      <c r="F14" s="37">
        <v>32166</v>
      </c>
      <c r="G14" s="38">
        <f t="shared" si="0"/>
        <v>32</v>
      </c>
      <c r="H14" s="39">
        <f>IF(G14&gt;40,INDEX('возрастной коэф'!$B$1:$B$41,MATCH(G14,'возрастной коэф'!$A:$A),1),1)</f>
        <v>1</v>
      </c>
      <c r="I14" s="38" t="str">
        <f>IF(G14=0,"",IF(G14&lt;=15,"Девушки 14-15",IF(G14&lt;=17,"Девушки 16-17",IF(G14&lt;=19,"Девушки 18-19",IF(G14&lt;=23,"Юниорки",IF(G14&lt;=39,"open",IF(G14&lt;=44,"Ветераны 40-44",IF(G14&lt;=49,"Ветераны 44-49",IF(G14&lt;=54,"Ветераны 50-54",IF(G14&lt;=49,"Ветераны 55-59",IF(G14&lt;=64,"Ветераны 60-64",IF(G14&lt;=69,"Ветераны 65-69",IF(G14&lt;=74,"Ветераны 70-74",IF(G14&lt;=79,"Ветераны 75-79","+80"))))))))))))))</f>
        <v>open</v>
      </c>
      <c r="J14" s="35" t="s">
        <v>30</v>
      </c>
      <c r="K14" s="35" t="s">
        <v>31</v>
      </c>
      <c r="L14" s="35">
        <v>59.6</v>
      </c>
      <c r="M14" s="40">
        <f>IF(L14&gt;0,INDEX('Мэлоун для женщин'!$A$1:$K$166,MATCH(INT(L14),'Мэлоун для женщин'!$A:$A),MATCH(ROUND(MOD(L14,1),1),'Мэлоун для женщин'!$A$1:$K$1)),0)</f>
        <v>0.86529999999999996</v>
      </c>
      <c r="N14" s="58"/>
      <c r="O14" s="58"/>
      <c r="P14" s="58"/>
      <c r="Q14" s="58"/>
      <c r="R14" s="58">
        <v>45</v>
      </c>
      <c r="S14" s="58">
        <v>55</v>
      </c>
      <c r="T14" s="58">
        <v>-60</v>
      </c>
      <c r="U14" s="58"/>
      <c r="V14" s="58"/>
      <c r="W14" s="58"/>
      <c r="X14" s="58"/>
      <c r="Y14" s="58"/>
      <c r="Z14" s="41">
        <f t="shared" si="1"/>
        <v>55</v>
      </c>
      <c r="AA14" s="36">
        <f t="shared" si="2"/>
        <v>47.591499999999996</v>
      </c>
    </row>
    <row r="15" spans="2:27" x14ac:dyDescent="0.25">
      <c r="C15" s="85"/>
      <c r="D15" s="36">
        <f>IF(L15=0,0,IF(L15&lt;=44,44,IF(L15&lt;=48,48,IF(L15&lt;=52,52,IF(L15&lt;=56,56,IF(L15&lt;=60,60,IF(L15&lt;=67.5,67.5,IF(L15&lt;=75,75,IF(L15&lt;=82.5,82.5,IF(L15&lt;=90,90,"+90"))))))))))</f>
        <v>67.5</v>
      </c>
      <c r="E15" s="35" t="s">
        <v>100</v>
      </c>
      <c r="F15" s="37">
        <v>28960</v>
      </c>
      <c r="G15" s="38">
        <f t="shared" si="0"/>
        <v>41</v>
      </c>
      <c r="H15" s="39">
        <f>IF(G15&gt;40,INDEX('возрастной коэф'!$B$1:$B$41,MATCH(G15,'возрастной коэф'!$A:$A),1),1)</f>
        <v>1.0029999999999999</v>
      </c>
      <c r="I15" s="38" t="str">
        <f>IF(G15=0,"",IF(G15&lt;=15,"Девушки 14-15",IF(G15&lt;=17,"Девушки 16-17",IF(G15&lt;=19,"Девушки 18-19",IF(G15&lt;=23,"Юниорки",IF(G15&lt;=39,"open",IF(G15&lt;=44,"Ветераны 40-44",IF(G15&lt;=49,"Ветераны 44-49",IF(G15&lt;=54,"Ветераны 50-54",IF(G15&lt;=49,"Ветераны 55-59",IF(G15&lt;=64,"Ветераны 60-64",IF(G15&lt;=69,"Ветераны 65-69",IF(G15&lt;=74,"Ветераны 70-74",IF(G15&lt;=79,"Ветераны 75-79","+80"))))))))))))))</f>
        <v>Ветераны 40-44</v>
      </c>
      <c r="J15" s="35" t="s">
        <v>20</v>
      </c>
      <c r="K15" s="35" t="s">
        <v>69</v>
      </c>
      <c r="L15" s="35">
        <v>65.8</v>
      </c>
      <c r="M15" s="40">
        <f>IF(L15&gt;0,INDEX('Мэлоун для женщин'!$A$1:$K$166,MATCH(INT(L15),'Мэлоун для женщин'!$A:$A),MATCH(ROUND(MOD(L15,1),1),'Мэлоун для женщин'!$A$1:$K$1)),0)</f>
        <v>0.79590000000000005</v>
      </c>
      <c r="N15" s="58"/>
      <c r="O15" s="58"/>
      <c r="P15" s="58"/>
      <c r="Q15" s="58"/>
      <c r="R15" s="58">
        <v>-60</v>
      </c>
      <c r="S15" s="58">
        <v>60</v>
      </c>
      <c r="T15" s="58">
        <v>62.5</v>
      </c>
      <c r="U15" s="58"/>
      <c r="V15" s="58"/>
      <c r="W15" s="58"/>
      <c r="X15" s="58"/>
      <c r="Y15" s="58"/>
      <c r="Z15" s="41">
        <f t="shared" si="1"/>
        <v>62.5</v>
      </c>
      <c r="AA15" s="36">
        <f t="shared" si="2"/>
        <v>49.892981249999998</v>
      </c>
    </row>
    <row r="16" spans="2:27" s="31" customFormat="1" x14ac:dyDescent="0.25">
      <c r="C16" s="87"/>
      <c r="D16" s="65"/>
      <c r="E16" s="65"/>
      <c r="F16" s="66"/>
      <c r="G16" s="67"/>
      <c r="H16" s="68"/>
      <c r="I16" s="67"/>
      <c r="J16" s="65"/>
      <c r="K16" s="65"/>
      <c r="L16" s="65"/>
      <c r="M16" s="69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1"/>
      <c r="AA16" s="65"/>
    </row>
    <row r="17" spans="3:27" x14ac:dyDescent="0.25">
      <c r="C17" s="85"/>
      <c r="D17" s="36">
        <f>IF(L17=0,0,IF(L17&lt;=52,52,IF(L17&lt;=56,56,IF(L17&lt;=60,60,IF(L17&lt;=67.5,67.5,IF(L17&lt;=75,75,IF(L17&lt;=82.5,82.5,IF(L17&lt;=90,90,IF(L17&lt;=100,100,IF(L17&lt;=110,110,IF(L17&lt;=125,125,IF(L17&lt;=140,140,"+140"))))))))))))</f>
        <v>52</v>
      </c>
      <c r="E17" s="35" t="s">
        <v>101</v>
      </c>
      <c r="F17" s="37">
        <v>40483</v>
      </c>
      <c r="G17" s="38">
        <f t="shared" ref="G17" si="3">IF(F17&gt;0,IF(DATE(2020,MONTH(F17),DAY(F17))&lt;=DATE(2020,12,12),2020-YEAR(F17),2020-YEAR(F17)-1),0)</f>
        <v>10</v>
      </c>
      <c r="H17" s="39">
        <f>IF(G17&gt;40,INDEX('возрастной коэф'!$B$1:$B$41,MATCH(G17,'возрастной коэф'!$A:$A),1),1)</f>
        <v>1</v>
      </c>
      <c r="I17" s="38" t="str">
        <f>IF(G17=0,"",IF(G17&lt;=15,"Юноши 14-15",IF(G17&lt;=17,"Юноши 16-17",IF(G17&lt;=19,"Юноши 18-19",IF(G17&lt;=23,"Юниоры",IF(G17&lt;=39,"open",IF(G17&lt;=44,"Ветераны 40-44",IF(G17&lt;=49,"Ветераны 45-49",IF(G17&lt;=54,"Ветераны 50-54",IF(G17&lt;=59,"Ветераны 55-59",IF(G17&lt;=64,"Ветераны 60-64",IF(G17&lt;=69,"Ветераны 65-69",IF(G17&lt;=74,"Ветераны 70-74",IF(G17&lt;=79,"Ветераны 75-79","+80"))))))))))))))</f>
        <v>Юноши 14-15</v>
      </c>
      <c r="J17" s="35" t="s">
        <v>73</v>
      </c>
      <c r="K17" s="35" t="s">
        <v>74</v>
      </c>
      <c r="L17" s="35">
        <v>36.5</v>
      </c>
      <c r="M17" s="40" t="e">
        <f>IF(L17&gt;0,INDEX('Шварц для мужчин'!$A$1:$K$166,MATCH(INT(L17),'Шварц для мужчин'!$A:$A),MATCH(ROUND(MOD(L17,1),1),'Шварц для мужчин'!$A$1:$K$1)),0)</f>
        <v>#N/A</v>
      </c>
      <c r="N17" s="58"/>
      <c r="O17" s="58"/>
      <c r="P17" s="58"/>
      <c r="Q17" s="58"/>
      <c r="R17" s="58">
        <v>20</v>
      </c>
      <c r="S17" s="58">
        <v>-25</v>
      </c>
      <c r="T17" s="58">
        <v>-25</v>
      </c>
      <c r="U17" s="58"/>
      <c r="V17" s="58"/>
      <c r="W17" s="58"/>
      <c r="X17" s="58"/>
      <c r="Y17" s="58"/>
      <c r="Z17" s="41">
        <f>MAX(N17:P17)+MAX(R17:T17)+MAX(V17:X17)</f>
        <v>20</v>
      </c>
      <c r="AA17" s="36" t="e">
        <f t="shared" ref="AA17" si="4">Z17*M17*H17</f>
        <v>#N/A</v>
      </c>
    </row>
    <row r="18" spans="3:27" x14ac:dyDescent="0.25">
      <c r="C18" s="85"/>
      <c r="D18" s="36">
        <f t="shared" ref="D18:D69" si="5">IF(L18=0,0,IF(L18&lt;=52,52,IF(L18&lt;=56,56,IF(L18&lt;=60,60,IF(L18&lt;=67.5,67.5,IF(L18&lt;=75,75,IF(L18&lt;=82.5,82.5,IF(L18&lt;=90,90,IF(L18&lt;=100,100,IF(L18&lt;=110,110,IF(L18&lt;=125,125,IF(L18&lt;=140,140,"+140"))))))))))))</f>
        <v>56</v>
      </c>
      <c r="E18" s="35" t="s">
        <v>43</v>
      </c>
      <c r="F18" s="37">
        <v>37274</v>
      </c>
      <c r="G18" s="38">
        <f t="shared" si="0"/>
        <v>18</v>
      </c>
      <c r="H18" s="39">
        <f>IF(G18&gt;40,INDEX('возрастной коэф'!$B$1:$B$41,MATCH(G18,'возрастной коэф'!$A:$A),1),1)</f>
        <v>1</v>
      </c>
      <c r="I18" s="38" t="str">
        <f t="shared" ref="I18:I69" si="6">IF(G18=0,"",IF(G18&lt;=15,"Юноши 14-15",IF(G18&lt;=17,"Юноши 16-17",IF(G18&lt;=19,"Юноши 18-19",IF(G18&lt;=23,"Юниоры",IF(G18&lt;=39,"open",IF(G18&lt;=44,"Ветераны 40-44",IF(G18&lt;=49,"Ветераны 45-49",IF(G18&lt;=54,"Ветераны 50-54",IF(G18&lt;=59,"Ветераны 55-59",IF(G18&lt;=64,"Ветераны 60-64",IF(G18&lt;=69,"Ветераны 65-69",IF(G18&lt;=74,"Ветераны 70-74",IF(G18&lt;=79,"Ветераны 75-79","+80"))))))))))))))</f>
        <v>Юноши 18-19</v>
      </c>
      <c r="J18" s="35" t="s">
        <v>21</v>
      </c>
      <c r="K18" s="35" t="s">
        <v>48</v>
      </c>
      <c r="L18" s="35">
        <v>55.4</v>
      </c>
      <c r="M18" s="40">
        <f>IF(L18&gt;0,INDEX('Шварц для мужчин'!$A$1:$K$166,MATCH(INT(L18),'Шварц для мужчин'!$A:$A),MATCH(ROUND(MOD(L18,1),1),'Шварц для мужчин'!$A$1:$K$1)),0)</f>
        <v>0.88529999999999998</v>
      </c>
      <c r="N18" s="58"/>
      <c r="O18" s="58"/>
      <c r="P18" s="58"/>
      <c r="Q18" s="58"/>
      <c r="R18" s="58">
        <v>60</v>
      </c>
      <c r="S18" s="58">
        <v>-75</v>
      </c>
      <c r="T18" s="58">
        <v>-75</v>
      </c>
      <c r="U18" s="58"/>
      <c r="V18" s="58"/>
      <c r="W18" s="58"/>
      <c r="X18" s="58"/>
      <c r="Y18" s="58"/>
      <c r="Z18" s="41">
        <f t="shared" si="1"/>
        <v>60</v>
      </c>
      <c r="AA18" s="36">
        <f t="shared" si="2"/>
        <v>53.117999999999995</v>
      </c>
    </row>
    <row r="19" spans="3:27" x14ac:dyDescent="0.25">
      <c r="C19" s="85"/>
      <c r="D19" s="36">
        <f t="shared" si="5"/>
        <v>60</v>
      </c>
      <c r="E19" s="35" t="s">
        <v>47</v>
      </c>
      <c r="F19" s="37">
        <v>38380</v>
      </c>
      <c r="G19" s="38">
        <f t="shared" si="0"/>
        <v>15</v>
      </c>
      <c r="H19" s="39">
        <f>IF(G19&gt;40,INDEX('возрастной коэф'!$B$1:$B$41,MATCH(G19,'возрастной коэф'!$A:$A),1),1)</f>
        <v>1</v>
      </c>
      <c r="I19" s="38" t="str">
        <f t="shared" si="6"/>
        <v>Юноши 14-15</v>
      </c>
      <c r="J19" s="35" t="s">
        <v>21</v>
      </c>
      <c r="K19" s="35" t="s">
        <v>48</v>
      </c>
      <c r="L19" s="35">
        <v>59.3</v>
      </c>
      <c r="M19" s="40">
        <f>IF(L19&gt;0,INDEX('Шварц для мужчин'!$A$1:$K$166,MATCH(INT(L19),'Шварц для мужчин'!$A:$A),MATCH(ROUND(MOD(L19,1),1),'Шварц для мужчин'!$A$1:$K$1)),0)</f>
        <v>0.82279999999999998</v>
      </c>
      <c r="N19" s="58"/>
      <c r="O19" s="58"/>
      <c r="P19" s="58"/>
      <c r="Q19" s="58"/>
      <c r="R19" s="58">
        <v>75</v>
      </c>
      <c r="S19" s="58">
        <v>80</v>
      </c>
      <c r="T19" s="58">
        <v>-85</v>
      </c>
      <c r="U19" s="58"/>
      <c r="V19" s="58"/>
      <c r="W19" s="58"/>
      <c r="X19" s="58"/>
      <c r="Y19" s="58"/>
      <c r="Z19" s="41">
        <f t="shared" si="1"/>
        <v>80</v>
      </c>
      <c r="AA19" s="36">
        <f t="shared" si="2"/>
        <v>65.823999999999998</v>
      </c>
    </row>
    <row r="20" spans="3:27" x14ac:dyDescent="0.25">
      <c r="C20" s="85"/>
      <c r="D20" s="36">
        <f t="shared" si="5"/>
        <v>60</v>
      </c>
      <c r="E20" s="35" t="s">
        <v>72</v>
      </c>
      <c r="F20" s="37">
        <v>40175</v>
      </c>
      <c r="G20" s="38">
        <f t="shared" si="0"/>
        <v>10</v>
      </c>
      <c r="H20" s="39">
        <f>IF(G20&gt;40,INDEX('возрастной коэф'!$B$1:$B$41,MATCH(G20,'возрастной коэф'!$A:$A),1),1)</f>
        <v>1</v>
      </c>
      <c r="I20" s="38" t="str">
        <f t="shared" si="6"/>
        <v>Юноши 14-15</v>
      </c>
      <c r="J20" s="35" t="s">
        <v>73</v>
      </c>
      <c r="K20" s="35" t="s">
        <v>74</v>
      </c>
      <c r="L20" s="35">
        <v>57.1</v>
      </c>
      <c r="M20" s="40">
        <f>IF(L20&gt;0,INDEX('Шварц для мужчин'!$A$1:$K$166,MATCH(INT(L20),'Шварц для мужчин'!$A:$A),MATCH(ROUND(MOD(L20,1),1),'Шварц для мужчин'!$A$1:$K$1)),0)</f>
        <v>0.85640000000000005</v>
      </c>
      <c r="N20" s="58"/>
      <c r="O20" s="58"/>
      <c r="P20" s="58"/>
      <c r="Q20" s="58"/>
      <c r="R20" s="58">
        <v>25</v>
      </c>
      <c r="S20" s="58">
        <v>35</v>
      </c>
      <c r="T20" s="58">
        <v>37.5</v>
      </c>
      <c r="U20" s="58"/>
      <c r="V20" s="58"/>
      <c r="W20" s="58"/>
      <c r="X20" s="58"/>
      <c r="Y20" s="58"/>
      <c r="Z20" s="41">
        <f t="shared" si="1"/>
        <v>37.5</v>
      </c>
      <c r="AA20" s="36">
        <f t="shared" si="2"/>
        <v>32.115000000000002</v>
      </c>
    </row>
    <row r="21" spans="3:27" x14ac:dyDescent="0.25">
      <c r="C21" s="85"/>
      <c r="D21" s="36">
        <f t="shared" si="5"/>
        <v>75</v>
      </c>
      <c r="E21" s="35" t="s">
        <v>32</v>
      </c>
      <c r="F21" s="37">
        <v>36571</v>
      </c>
      <c r="G21" s="38">
        <f t="shared" si="0"/>
        <v>20</v>
      </c>
      <c r="H21" s="39">
        <f>IF(G21&gt;40,INDEX('возрастной коэф'!$B$1:$B$41,MATCH(G21,'возрастной коэф'!$A:$A),1),1)</f>
        <v>1</v>
      </c>
      <c r="I21" s="38" t="str">
        <f t="shared" si="6"/>
        <v>Юниоры</v>
      </c>
      <c r="J21" s="35" t="s">
        <v>33</v>
      </c>
      <c r="K21" s="35" t="s">
        <v>34</v>
      </c>
      <c r="L21" s="35">
        <v>71.3</v>
      </c>
      <c r="M21" s="40">
        <f>IF(L21&gt;0,INDEX('Шварц для мужчин'!$A$1:$K$166,MATCH(INT(L21),'Шварц для мужчин'!$A:$A),MATCH(ROUND(MOD(L21,1),1),'Шварц для мужчин'!$A$1:$K$1)),0)</f>
        <v>0.69230000000000003</v>
      </c>
      <c r="N21" s="58"/>
      <c r="O21" s="58"/>
      <c r="P21" s="58"/>
      <c r="Q21" s="58"/>
      <c r="R21" s="58">
        <v>110</v>
      </c>
      <c r="S21" s="58">
        <v>-120</v>
      </c>
      <c r="T21" s="58">
        <v>-120</v>
      </c>
      <c r="U21" s="58">
        <v>-120</v>
      </c>
      <c r="V21" s="58"/>
      <c r="W21" s="58"/>
      <c r="X21" s="58"/>
      <c r="Y21" s="58"/>
      <c r="Z21" s="41">
        <f t="shared" si="1"/>
        <v>110</v>
      </c>
      <c r="AA21" s="36">
        <f t="shared" si="2"/>
        <v>76.153000000000006</v>
      </c>
    </row>
    <row r="22" spans="3:27" x14ac:dyDescent="0.25">
      <c r="C22" s="85"/>
      <c r="D22" s="36">
        <f t="shared" si="5"/>
        <v>75</v>
      </c>
      <c r="E22" s="35" t="s">
        <v>22</v>
      </c>
      <c r="F22" s="37">
        <v>36701</v>
      </c>
      <c r="G22" s="38">
        <f t="shared" si="0"/>
        <v>20</v>
      </c>
      <c r="H22" s="39">
        <f>IF(G22&gt;40,INDEX('возрастной коэф'!$B$1:$B$41,MATCH(G22,'возрастной коэф'!$A:$A),1),1)</f>
        <v>1</v>
      </c>
      <c r="I22" s="38" t="str">
        <f t="shared" si="6"/>
        <v>Юниоры</v>
      </c>
      <c r="J22" s="35" t="s">
        <v>23</v>
      </c>
      <c r="K22" s="35"/>
      <c r="L22" s="35">
        <v>74.900000000000006</v>
      </c>
      <c r="M22" s="40">
        <f>IF(L22&gt;0,INDEX('Шварц для мужчин'!$A$1:$K$166,MATCH(INT(L22),'Шварц для мужчин'!$A:$A),MATCH(ROUND(MOD(L22,1),1),'Шварц для мужчин'!$A$1:$K$1)),0)</f>
        <v>0.66520000000000001</v>
      </c>
      <c r="N22" s="58"/>
      <c r="O22" s="58"/>
      <c r="P22" s="58"/>
      <c r="Q22" s="58"/>
      <c r="R22" s="58">
        <v>115</v>
      </c>
      <c r="S22" s="58">
        <v>130</v>
      </c>
      <c r="T22" s="58">
        <v>-137.5</v>
      </c>
      <c r="U22" s="58"/>
      <c r="V22" s="58"/>
      <c r="W22" s="58"/>
      <c r="X22" s="58"/>
      <c r="Y22" s="58"/>
      <c r="Z22" s="41">
        <f t="shared" si="1"/>
        <v>130</v>
      </c>
      <c r="AA22" s="36">
        <f t="shared" si="2"/>
        <v>86.475999999999999</v>
      </c>
    </row>
    <row r="23" spans="3:27" x14ac:dyDescent="0.25">
      <c r="C23" s="85"/>
      <c r="D23" s="36">
        <f t="shared" si="5"/>
        <v>82.5</v>
      </c>
      <c r="E23" s="35" t="s">
        <v>49</v>
      </c>
      <c r="F23" s="37">
        <v>29634</v>
      </c>
      <c r="G23" s="38">
        <f t="shared" si="0"/>
        <v>39</v>
      </c>
      <c r="H23" s="39">
        <f>IF(G23&gt;40,INDEX('возрастной коэф'!$B$1:$B$41,MATCH(G23,'возрастной коэф'!$A:$A),1),1)</f>
        <v>1</v>
      </c>
      <c r="I23" s="38" t="str">
        <f t="shared" si="6"/>
        <v>open</v>
      </c>
      <c r="J23" s="35" t="s">
        <v>21</v>
      </c>
      <c r="K23" s="35"/>
      <c r="L23" s="35">
        <v>82.2</v>
      </c>
      <c r="M23" s="40">
        <f>IF(L23&gt;0,INDEX('Шварц для мужчин'!$A$1:$K$166,MATCH(INT(L23),'Шварц для мужчин'!$A:$A),MATCH(ROUND(MOD(L23,1),1),'Шварц для мужчин'!$A$1:$K$1)),0)</f>
        <v>0.62090000000000001</v>
      </c>
      <c r="N23" s="58"/>
      <c r="O23" s="58"/>
      <c r="P23" s="58"/>
      <c r="Q23" s="58"/>
      <c r="R23" s="58">
        <v>125</v>
      </c>
      <c r="S23" s="58">
        <v>-130</v>
      </c>
      <c r="T23" s="58">
        <v>-130</v>
      </c>
      <c r="U23" s="58"/>
      <c r="V23" s="58"/>
      <c r="W23" s="58"/>
      <c r="X23" s="58"/>
      <c r="Y23" s="58"/>
      <c r="Z23" s="41">
        <f t="shared" si="1"/>
        <v>125</v>
      </c>
      <c r="AA23" s="36">
        <f t="shared" si="2"/>
        <v>77.612499999999997</v>
      </c>
    </row>
    <row r="24" spans="3:27" x14ac:dyDescent="0.25">
      <c r="C24" s="85"/>
      <c r="D24" s="36">
        <f t="shared" si="5"/>
        <v>82.5</v>
      </c>
      <c r="E24" s="35" t="s">
        <v>65</v>
      </c>
      <c r="F24" s="37">
        <v>35672</v>
      </c>
      <c r="G24" s="38">
        <f t="shared" si="0"/>
        <v>23</v>
      </c>
      <c r="H24" s="39">
        <f>IF(G24&gt;40,INDEX('возрастной коэф'!$B$1:$B$41,MATCH(G24,'возрастной коэф'!$A:$A),1),1)</f>
        <v>1</v>
      </c>
      <c r="I24" s="38" t="str">
        <f t="shared" si="6"/>
        <v>Юниоры</v>
      </c>
      <c r="J24" s="35" t="s">
        <v>15</v>
      </c>
      <c r="K24" s="35"/>
      <c r="L24" s="35">
        <v>79.2</v>
      </c>
      <c r="M24" s="40">
        <f>IF(L24&gt;0,INDEX('Шварц для мужчин'!$A$1:$K$166,MATCH(INT(L24),'Шварц для мужчин'!$A:$A),MATCH(ROUND(MOD(L24,1),1),'Шварц для мужчин'!$A$1:$K$1)),0)</f>
        <v>0.63759999999999994</v>
      </c>
      <c r="N24" s="58"/>
      <c r="O24" s="58"/>
      <c r="P24" s="58"/>
      <c r="Q24" s="58"/>
      <c r="R24" s="58">
        <v>142.5</v>
      </c>
      <c r="S24" s="58">
        <v>147.5</v>
      </c>
      <c r="T24" s="58">
        <v>-150</v>
      </c>
      <c r="U24" s="58"/>
      <c r="V24" s="58"/>
      <c r="W24" s="58"/>
      <c r="X24" s="58"/>
      <c r="Y24" s="58"/>
      <c r="Z24" s="41">
        <f t="shared" si="1"/>
        <v>147.5</v>
      </c>
      <c r="AA24" s="36">
        <f t="shared" si="2"/>
        <v>94.045999999999992</v>
      </c>
    </row>
    <row r="25" spans="3:27" x14ac:dyDescent="0.25">
      <c r="C25" s="85"/>
      <c r="D25" s="36">
        <f t="shared" si="5"/>
        <v>90</v>
      </c>
      <c r="E25" s="35" t="s">
        <v>44</v>
      </c>
      <c r="F25" s="37">
        <v>33192</v>
      </c>
      <c r="G25" s="38">
        <f t="shared" si="0"/>
        <v>30</v>
      </c>
      <c r="H25" s="39">
        <f>IF(G25&gt;40,INDEX('возрастной коэф'!$B$1:$B$41,MATCH(G25,'возрастной коэф'!$A:$A),1),1)</f>
        <v>1</v>
      </c>
      <c r="I25" s="38" t="str">
        <f t="shared" si="6"/>
        <v>open</v>
      </c>
      <c r="J25" s="35" t="s">
        <v>45</v>
      </c>
      <c r="K25" s="35" t="s">
        <v>46</v>
      </c>
      <c r="L25" s="35">
        <v>90</v>
      </c>
      <c r="M25" s="40">
        <f>IF(L25&gt;0,INDEX('Шварц для мужчин'!$A$1:$K$166,MATCH(INT(L25),'Шварц для мужчин'!$A:$A),MATCH(ROUND(MOD(L25,1),1),'Шварц для мужчин'!$A$1:$K$1)),0)</f>
        <v>0.58530000000000004</v>
      </c>
      <c r="N25" s="58"/>
      <c r="O25" s="58"/>
      <c r="P25" s="58"/>
      <c r="Q25" s="58"/>
      <c r="R25" s="58">
        <v>170</v>
      </c>
      <c r="S25" s="58">
        <v>177.5</v>
      </c>
      <c r="T25" s="58">
        <v>-180</v>
      </c>
      <c r="U25" s="58"/>
      <c r="V25" s="58"/>
      <c r="W25" s="58"/>
      <c r="X25" s="58"/>
      <c r="Y25" s="58"/>
      <c r="Z25" s="41">
        <f t="shared" si="1"/>
        <v>177.5</v>
      </c>
      <c r="AA25" s="36">
        <f t="shared" si="2"/>
        <v>103.89075000000001</v>
      </c>
    </row>
    <row r="26" spans="3:27" x14ac:dyDescent="0.25">
      <c r="C26" s="85"/>
      <c r="D26" s="36">
        <f t="shared" si="5"/>
        <v>90</v>
      </c>
      <c r="E26" s="35" t="s">
        <v>56</v>
      </c>
      <c r="F26" s="37">
        <v>31168</v>
      </c>
      <c r="G26" s="38">
        <f t="shared" si="0"/>
        <v>35</v>
      </c>
      <c r="H26" s="39">
        <f>IF(G26&gt;40,INDEX('возрастной коэф'!$B$1:$B$41,MATCH(G26,'возрастной коэф'!$A:$A),1),1)</f>
        <v>1</v>
      </c>
      <c r="I26" s="38" t="str">
        <f t="shared" si="6"/>
        <v>open</v>
      </c>
      <c r="J26" s="35" t="s">
        <v>57</v>
      </c>
      <c r="K26" s="35" t="s">
        <v>58</v>
      </c>
      <c r="L26" s="35">
        <v>89.5</v>
      </c>
      <c r="M26" s="40">
        <f>IF(L26&gt;0,INDEX('Шварц для мужчин'!$A$1:$K$166,MATCH(INT(L26),'Шварц для мужчин'!$A:$A),MATCH(ROUND(MOD(L26,1),1),'Шварц для мужчин'!$A$1:$K$1)),0)</f>
        <v>0.58730000000000004</v>
      </c>
      <c r="N26" s="58"/>
      <c r="O26" s="58"/>
      <c r="P26" s="58"/>
      <c r="Q26" s="58"/>
      <c r="R26" s="58">
        <v>-147.5</v>
      </c>
      <c r="S26" s="58">
        <v>-147.5</v>
      </c>
      <c r="T26" s="58">
        <v>147.5</v>
      </c>
      <c r="U26" s="58"/>
      <c r="V26" s="58"/>
      <c r="W26" s="58"/>
      <c r="X26" s="58"/>
      <c r="Y26" s="58"/>
      <c r="Z26" s="41">
        <f t="shared" si="1"/>
        <v>147.5</v>
      </c>
      <c r="AA26" s="36">
        <f t="shared" si="2"/>
        <v>86.626750000000001</v>
      </c>
    </row>
    <row r="27" spans="3:27" x14ac:dyDescent="0.25">
      <c r="C27" s="85"/>
      <c r="D27" s="36">
        <f t="shared" si="5"/>
        <v>90</v>
      </c>
      <c r="E27" s="35" t="s">
        <v>70</v>
      </c>
      <c r="F27" s="37">
        <v>32882</v>
      </c>
      <c r="G27" s="38">
        <f t="shared" si="0"/>
        <v>30</v>
      </c>
      <c r="H27" s="39">
        <f>IF(G27&gt;40,INDEX('возрастной коэф'!$B$1:$B$41,MATCH(G27,'возрастной коэф'!$A:$A),1),1)</f>
        <v>1</v>
      </c>
      <c r="I27" s="38" t="str">
        <f t="shared" si="6"/>
        <v>open</v>
      </c>
      <c r="J27" s="35" t="s">
        <v>37</v>
      </c>
      <c r="K27" s="35" t="s">
        <v>71</v>
      </c>
      <c r="L27" s="35">
        <v>89.2</v>
      </c>
      <c r="M27" s="40">
        <f>IF(L27&gt;0,INDEX('Шварц для мужчин'!$A$1:$K$166,MATCH(INT(L27),'Шварц для мужчин'!$A:$A),MATCH(ROUND(MOD(L27,1),1),'Шварц для мужчин'!$A$1:$K$1)),0)</f>
        <v>0.58850000000000002</v>
      </c>
      <c r="N27" s="58"/>
      <c r="O27" s="58"/>
      <c r="P27" s="58"/>
      <c r="Q27" s="58"/>
      <c r="R27" s="58">
        <v>-135</v>
      </c>
      <c r="S27" s="58">
        <v>-135</v>
      </c>
      <c r="T27" s="58">
        <v>-135</v>
      </c>
      <c r="U27" s="58"/>
      <c r="V27" s="58"/>
      <c r="W27" s="58"/>
      <c r="X27" s="58"/>
      <c r="Y27" s="58"/>
      <c r="Z27" s="41">
        <f t="shared" si="1"/>
        <v>-135</v>
      </c>
      <c r="AA27" s="36">
        <f t="shared" si="2"/>
        <v>-79.447500000000005</v>
      </c>
    </row>
    <row r="28" spans="3:27" x14ac:dyDescent="0.25">
      <c r="C28" s="85"/>
      <c r="D28" s="36">
        <f t="shared" si="5"/>
        <v>90</v>
      </c>
      <c r="E28" s="35" t="s">
        <v>76</v>
      </c>
      <c r="F28" s="37">
        <v>23487</v>
      </c>
      <c r="G28" s="38">
        <f t="shared" si="0"/>
        <v>56</v>
      </c>
      <c r="H28" s="39">
        <f>IF(G28&gt;40,INDEX('возрастной коэф'!$B$1:$B$41,MATCH(G28,'возрастной коэф'!$A:$A),1),1)</f>
        <v>1.43</v>
      </c>
      <c r="I28" s="38" t="str">
        <f t="shared" si="6"/>
        <v>Ветераны 55-59</v>
      </c>
      <c r="J28" s="35" t="s">
        <v>73</v>
      </c>
      <c r="K28" s="35" t="s">
        <v>74</v>
      </c>
      <c r="L28" s="35">
        <v>89</v>
      </c>
      <c r="M28" s="40">
        <f>IF(L28&gt;0,INDEX('Шварц для мужчин'!$A$1:$K$166,MATCH(INT(L28),'Шварц для мужчин'!$A:$A),MATCH(ROUND(MOD(L28,1),1),'Шварц для мужчин'!$A$1:$K$1)),0)</f>
        <v>0.59830000000000005</v>
      </c>
      <c r="N28" s="58"/>
      <c r="O28" s="58"/>
      <c r="P28" s="58"/>
      <c r="Q28" s="58"/>
      <c r="R28" s="58">
        <v>155</v>
      </c>
      <c r="S28" s="58">
        <v>-165</v>
      </c>
      <c r="T28" s="58">
        <v>-165</v>
      </c>
      <c r="U28" s="58"/>
      <c r="V28" s="58"/>
      <c r="W28" s="58"/>
      <c r="X28" s="58"/>
      <c r="Y28" s="58"/>
      <c r="Z28" s="41">
        <f t="shared" si="1"/>
        <v>155</v>
      </c>
      <c r="AA28" s="36">
        <f t="shared" si="2"/>
        <v>132.61319499999999</v>
      </c>
    </row>
    <row r="29" spans="3:27" x14ac:dyDescent="0.25">
      <c r="C29" s="85"/>
      <c r="D29" s="36">
        <f t="shared" si="5"/>
        <v>100</v>
      </c>
      <c r="E29" s="35" t="s">
        <v>36</v>
      </c>
      <c r="F29" s="37">
        <v>30098</v>
      </c>
      <c r="G29" s="38">
        <f t="shared" si="0"/>
        <v>38</v>
      </c>
      <c r="H29" s="39">
        <f>IF(G29&gt;40,INDEX('возрастной коэф'!$B$1:$B$41,MATCH(G29,'возрастной коэф'!$A:$A),1),1)</f>
        <v>1</v>
      </c>
      <c r="I29" s="38" t="str">
        <f t="shared" si="6"/>
        <v>open</v>
      </c>
      <c r="J29" s="35" t="s">
        <v>37</v>
      </c>
      <c r="K29" s="35" t="s">
        <v>38</v>
      </c>
      <c r="L29" s="35">
        <v>99</v>
      </c>
      <c r="M29" s="40">
        <f>IF(L29&gt;0,INDEX('Шварц для мужчин'!$A$1:$K$166,MATCH(INT(L29),'Шварц для мужчин'!$A:$A),MATCH(ROUND(MOD(L29,1),1),'Шварц для мужчин'!$A$1:$K$1)),0)</f>
        <v>0.55649999999999999</v>
      </c>
      <c r="N29" s="58"/>
      <c r="O29" s="58"/>
      <c r="P29" s="58"/>
      <c r="Q29" s="58"/>
      <c r="R29" s="58">
        <v>180</v>
      </c>
      <c r="S29" s="58">
        <v>190</v>
      </c>
      <c r="T29" s="58">
        <v>195</v>
      </c>
      <c r="U29" s="58"/>
      <c r="V29" s="58"/>
      <c r="W29" s="58"/>
      <c r="X29" s="58"/>
      <c r="Y29" s="58"/>
      <c r="Z29" s="41">
        <f t="shared" si="1"/>
        <v>195</v>
      </c>
      <c r="AA29" s="36">
        <f t="shared" si="2"/>
        <v>108.5175</v>
      </c>
    </row>
    <row r="30" spans="3:27" x14ac:dyDescent="0.25">
      <c r="C30" s="85"/>
      <c r="D30" s="36">
        <f t="shared" si="5"/>
        <v>100</v>
      </c>
      <c r="E30" s="35" t="s">
        <v>53</v>
      </c>
      <c r="F30" s="37">
        <v>26947</v>
      </c>
      <c r="G30" s="38">
        <f t="shared" si="0"/>
        <v>47</v>
      </c>
      <c r="H30" s="39">
        <f>IF(G30&gt;40,INDEX('возрастной коэф'!$B$1:$B$41,MATCH(G30,'возрастной коэф'!$A:$A),1),1)</f>
        <v>1.0920000000000001</v>
      </c>
      <c r="I30" s="38" t="str">
        <f t="shared" si="6"/>
        <v>Ветераны 45-49</v>
      </c>
      <c r="J30" s="35" t="s">
        <v>54</v>
      </c>
      <c r="K30" s="35" t="s">
        <v>55</v>
      </c>
      <c r="L30" s="35">
        <v>98.4</v>
      </c>
      <c r="M30" s="40">
        <f>IF(L30&gt;0,INDEX('Шварц для мужчин'!$A$1:$K$166,MATCH(INT(L30),'Шварц для мужчин'!$A:$A),MATCH(ROUND(MOD(L30,1),1),'Шварц для мужчин'!$A$1:$K$1)),0)</f>
        <v>0.55810000000000004</v>
      </c>
      <c r="N30" s="58"/>
      <c r="O30" s="58"/>
      <c r="P30" s="58"/>
      <c r="Q30" s="58"/>
      <c r="R30" s="58">
        <v>145</v>
      </c>
      <c r="S30" s="58">
        <v>-150</v>
      </c>
      <c r="T30" s="58">
        <v>-150</v>
      </c>
      <c r="U30" s="58"/>
      <c r="V30" s="58"/>
      <c r="W30" s="58"/>
      <c r="X30" s="58"/>
      <c r="Y30" s="58"/>
      <c r="Z30" s="41">
        <f t="shared" si="1"/>
        <v>145</v>
      </c>
      <c r="AA30" s="36">
        <f t="shared" si="2"/>
        <v>88.369554000000022</v>
      </c>
    </row>
    <row r="31" spans="3:27" x14ac:dyDescent="0.25">
      <c r="C31" s="85"/>
      <c r="D31" s="36">
        <f t="shared" si="5"/>
        <v>100</v>
      </c>
      <c r="E31" s="35" t="s">
        <v>35</v>
      </c>
      <c r="F31" s="37">
        <v>25881</v>
      </c>
      <c r="G31" s="38">
        <f t="shared" si="0"/>
        <v>50</v>
      </c>
      <c r="H31" s="39">
        <f>IF(G31&gt;40,INDEX('возрастной коэф'!$B$1:$B$41,MATCH(G31,'возрастной коэф'!$A:$A),1),1)</f>
        <v>1.173</v>
      </c>
      <c r="I31" s="38" t="str">
        <f t="shared" si="6"/>
        <v>Ветераны 50-54</v>
      </c>
      <c r="J31" s="35" t="s">
        <v>24</v>
      </c>
      <c r="K31" s="35"/>
      <c r="L31" s="35">
        <v>94.9</v>
      </c>
      <c r="M31" s="40">
        <f>IF(L31&gt;0,INDEX('Шварц для мужчин'!$A$1:$K$166,MATCH(INT(L31),'Шварц для мужчин'!$A:$A),MATCH(ROUND(MOD(L31,1),1),'Шварц для мужчин'!$A$1:$K$1)),0)</f>
        <v>0.56810000000000005</v>
      </c>
      <c r="N31" s="58"/>
      <c r="O31" s="58"/>
      <c r="P31" s="58"/>
      <c r="Q31" s="58"/>
      <c r="R31" s="58">
        <v>-130</v>
      </c>
      <c r="S31" s="58">
        <v>-130</v>
      </c>
      <c r="T31" s="58">
        <v>130</v>
      </c>
      <c r="U31" s="58"/>
      <c r="V31" s="58"/>
      <c r="W31" s="58"/>
      <c r="X31" s="58"/>
      <c r="Y31" s="58"/>
      <c r="Z31" s="41">
        <f t="shared" si="1"/>
        <v>130</v>
      </c>
      <c r="AA31" s="36">
        <f t="shared" si="2"/>
        <v>86.629569000000018</v>
      </c>
    </row>
    <row r="32" spans="3:27" x14ac:dyDescent="0.25">
      <c r="C32" s="85"/>
      <c r="D32" s="36">
        <f t="shared" si="5"/>
        <v>110</v>
      </c>
      <c r="E32" s="35" t="s">
        <v>61</v>
      </c>
      <c r="F32" s="37">
        <v>30212</v>
      </c>
      <c r="G32" s="38">
        <f t="shared" si="0"/>
        <v>38</v>
      </c>
      <c r="H32" s="39">
        <f>IF(G32&gt;40,INDEX('возрастной коэф'!$B$1:$B$41,MATCH(G32,'возрастной коэф'!$A:$A),1),1)</f>
        <v>1</v>
      </c>
      <c r="I32" s="38" t="str">
        <f t="shared" si="6"/>
        <v>open</v>
      </c>
      <c r="J32" s="35" t="s">
        <v>62</v>
      </c>
      <c r="K32" s="35"/>
      <c r="L32" s="35">
        <v>108.1</v>
      </c>
      <c r="M32" s="40">
        <f>IF(L32&gt;0,INDEX('Шварц для мужчин'!$A$1:$K$166,MATCH(INT(L32),'Шварц для мужчин'!$A:$A),MATCH(ROUND(MOD(L32,1),1),'Шварц для мужчин'!$A$1:$K$1)),0)</f>
        <v>0.53890000000000005</v>
      </c>
      <c r="N32" s="58"/>
      <c r="O32" s="58"/>
      <c r="P32" s="58"/>
      <c r="Q32" s="58"/>
      <c r="R32" s="58">
        <v>150</v>
      </c>
      <c r="S32" s="58">
        <v>160</v>
      </c>
      <c r="T32" s="58">
        <v>170</v>
      </c>
      <c r="U32" s="58"/>
      <c r="V32" s="58"/>
      <c r="W32" s="58"/>
      <c r="X32" s="58"/>
      <c r="Y32" s="58"/>
      <c r="Z32" s="41">
        <f t="shared" si="1"/>
        <v>170</v>
      </c>
      <c r="AA32" s="36">
        <f t="shared" si="2"/>
        <v>91.613000000000014</v>
      </c>
    </row>
    <row r="33" spans="3:27" x14ac:dyDescent="0.25">
      <c r="C33" s="85"/>
      <c r="D33" s="36">
        <f t="shared" si="5"/>
        <v>110</v>
      </c>
      <c r="E33" s="35" t="s">
        <v>63</v>
      </c>
      <c r="F33" s="37">
        <v>29928</v>
      </c>
      <c r="G33" s="38">
        <f t="shared" si="0"/>
        <v>39</v>
      </c>
      <c r="H33" s="39">
        <f>IF(G33&gt;40,INDEX('возрастной коэф'!$B$1:$B$41,MATCH(G33,'возрастной коэф'!$A:$A),1),1)</f>
        <v>1</v>
      </c>
      <c r="I33" s="38" t="str">
        <f t="shared" si="6"/>
        <v>open</v>
      </c>
      <c r="J33" s="35" t="s">
        <v>64</v>
      </c>
      <c r="K33" s="35"/>
      <c r="L33" s="35">
        <v>109</v>
      </c>
      <c r="M33" s="40">
        <f>IF(L33&gt;0,INDEX('Шварц для мужчин'!$A$1:$K$166,MATCH(INT(L33),'Шварц для мужчин'!$A:$A),MATCH(ROUND(MOD(L33,1),1),'Шварц для мужчин'!$A$1:$K$1)),0)</f>
        <v>0.53769999999999996</v>
      </c>
      <c r="N33" s="58"/>
      <c r="O33" s="58"/>
      <c r="P33" s="58"/>
      <c r="Q33" s="58"/>
      <c r="R33" s="58">
        <v>160</v>
      </c>
      <c r="S33" s="58">
        <v>167.5</v>
      </c>
      <c r="T33" s="58">
        <v>172.5</v>
      </c>
      <c r="U33" s="58"/>
      <c r="V33" s="58"/>
      <c r="W33" s="58"/>
      <c r="X33" s="58"/>
      <c r="Y33" s="58"/>
      <c r="Z33" s="41">
        <f t="shared" si="1"/>
        <v>172.5</v>
      </c>
      <c r="AA33" s="36">
        <f t="shared" si="2"/>
        <v>92.753249999999994</v>
      </c>
    </row>
    <row r="34" spans="3:27" x14ac:dyDescent="0.25">
      <c r="C34" s="85"/>
      <c r="D34" s="36">
        <f t="shared" si="5"/>
        <v>110</v>
      </c>
      <c r="E34" s="35" t="s">
        <v>82</v>
      </c>
      <c r="F34" s="37">
        <v>25562</v>
      </c>
      <c r="G34" s="38">
        <f t="shared" si="0"/>
        <v>50</v>
      </c>
      <c r="H34" s="39">
        <f>IF(G34&gt;40,INDEX('возрастной коэф'!$B$1:$B$41,MATCH(G34,'возрастной коэф'!$A:$A),1),1)</f>
        <v>1.173</v>
      </c>
      <c r="I34" s="38" t="str">
        <f t="shared" si="6"/>
        <v>Ветераны 50-54</v>
      </c>
      <c r="J34" s="35" t="s">
        <v>78</v>
      </c>
      <c r="K34" s="35" t="s">
        <v>79</v>
      </c>
      <c r="L34" s="35">
        <v>109.2</v>
      </c>
      <c r="M34" s="40">
        <f>IF(L34&gt;0,INDEX('Шварц для мужчин'!$A$1:$K$166,MATCH(INT(L34),'Шварц для мужчин'!$A:$A),MATCH(ROUND(MOD(L34,1),1),'Шварц для мужчин'!$A$1:$K$1)),0)</f>
        <v>0.53759999999999997</v>
      </c>
      <c r="N34" s="58"/>
      <c r="O34" s="58"/>
      <c r="P34" s="58"/>
      <c r="Q34" s="58"/>
      <c r="R34" s="58">
        <v>135</v>
      </c>
      <c r="S34" s="58">
        <v>142.5</v>
      </c>
      <c r="T34" s="58">
        <v>147.5</v>
      </c>
      <c r="U34" s="58"/>
      <c r="V34" s="58"/>
      <c r="W34" s="58"/>
      <c r="X34" s="58"/>
      <c r="Y34" s="58"/>
      <c r="Z34" s="41">
        <f t="shared" si="1"/>
        <v>147.5</v>
      </c>
      <c r="AA34" s="36">
        <f t="shared" si="2"/>
        <v>93.014207999999996</v>
      </c>
    </row>
    <row r="35" spans="3:27" ht="16.5" thickBot="1" x14ac:dyDescent="0.3">
      <c r="C35" s="86"/>
      <c r="D35" s="46">
        <f t="shared" si="5"/>
        <v>125</v>
      </c>
      <c r="E35" s="45" t="s">
        <v>81</v>
      </c>
      <c r="F35" s="47">
        <v>31875</v>
      </c>
      <c r="G35" s="48">
        <f t="shared" si="0"/>
        <v>33</v>
      </c>
      <c r="H35" s="49">
        <f>IF(G35&gt;40,INDEX('возрастной коэф'!$B$1:$B$41,MATCH(G35,'возрастной коэф'!$A:$A),1),1)</f>
        <v>1</v>
      </c>
      <c r="I35" s="48" t="str">
        <f t="shared" si="6"/>
        <v>open</v>
      </c>
      <c r="J35" s="45" t="s">
        <v>78</v>
      </c>
      <c r="K35" s="45" t="s">
        <v>79</v>
      </c>
      <c r="L35" s="45">
        <v>121.8</v>
      </c>
      <c r="M35" s="50">
        <f>IF(L35&gt;0,INDEX('Шварц для мужчин'!$A$1:$K$166,MATCH(INT(L35),'Шварц для мужчин'!$A:$A),MATCH(ROUND(MOD(L35,1),1),'Шварц для мужчин'!$A$1:$K$1)),0)</f>
        <v>0.52510000000000001</v>
      </c>
      <c r="N35" s="59"/>
      <c r="O35" s="59"/>
      <c r="P35" s="59"/>
      <c r="Q35" s="59"/>
      <c r="R35" s="59">
        <v>155</v>
      </c>
      <c r="S35" s="59">
        <v>165</v>
      </c>
      <c r="T35" s="59">
        <v>175</v>
      </c>
      <c r="U35" s="59"/>
      <c r="V35" s="59"/>
      <c r="W35" s="59"/>
      <c r="X35" s="59"/>
      <c r="Y35" s="59"/>
      <c r="Z35" s="51">
        <f t="shared" si="1"/>
        <v>175</v>
      </c>
      <c r="AA35" s="46">
        <f t="shared" si="2"/>
        <v>91.892499999999998</v>
      </c>
    </row>
    <row r="36" spans="3:27" s="31" customFormat="1" ht="18" customHeight="1" x14ac:dyDescent="0.25">
      <c r="C36" s="91" t="s">
        <v>106</v>
      </c>
      <c r="D36" s="91"/>
      <c r="E36" s="91"/>
      <c r="F36" s="66"/>
      <c r="G36" s="67"/>
      <c r="H36" s="68"/>
      <c r="I36" s="67"/>
      <c r="J36" s="65"/>
      <c r="K36" s="65"/>
      <c r="L36" s="65"/>
      <c r="M36" s="69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1"/>
      <c r="AA36" s="65"/>
    </row>
    <row r="37" spans="3:27" ht="16.5" thickBot="1" x14ac:dyDescent="0.3">
      <c r="C37" s="86"/>
      <c r="D37" s="46">
        <f t="shared" si="5"/>
        <v>100</v>
      </c>
      <c r="E37" s="45" t="s">
        <v>67</v>
      </c>
      <c r="F37" s="47">
        <v>34683</v>
      </c>
      <c r="G37" s="48">
        <f t="shared" si="0"/>
        <v>25</v>
      </c>
      <c r="H37" s="49">
        <f>IF(G37&gt;40,INDEX('возрастной коэф'!$B$1:$B$41,MATCH(G37,'возрастной коэф'!$A:$A),1),1)</f>
        <v>1</v>
      </c>
      <c r="I37" s="48" t="str">
        <f t="shared" si="6"/>
        <v>open</v>
      </c>
      <c r="J37" s="45" t="s">
        <v>68</v>
      </c>
      <c r="K37" s="45" t="s">
        <v>19</v>
      </c>
      <c r="L37" s="45">
        <v>97.3</v>
      </c>
      <c r="M37" s="50">
        <f>IF(L37&gt;0,INDEX('Шварц для мужчин'!$A$1:$K$166,MATCH(INT(L37),'Шварц для мужчин'!$A:$A),MATCH(ROUND(MOD(L37,1),1),'Шварц для мужчин'!$A$1:$K$1)),0)</f>
        <v>0.56100000000000005</v>
      </c>
      <c r="N37" s="59"/>
      <c r="O37" s="59"/>
      <c r="P37" s="59"/>
      <c r="Q37" s="59"/>
      <c r="R37" s="59">
        <v>190</v>
      </c>
      <c r="S37" s="59">
        <v>200</v>
      </c>
      <c r="T37" s="59">
        <v>-212.5</v>
      </c>
      <c r="U37" s="59"/>
      <c r="V37" s="59"/>
      <c r="W37" s="59"/>
      <c r="X37" s="59"/>
      <c r="Y37" s="59"/>
      <c r="Z37" s="51">
        <f t="shared" si="1"/>
        <v>200</v>
      </c>
      <c r="AA37" s="46">
        <f t="shared" si="2"/>
        <v>112.20000000000002</v>
      </c>
    </row>
    <row r="38" spans="3:27" s="30" customFormat="1" ht="24" customHeight="1" x14ac:dyDescent="0.25">
      <c r="C38" s="89" t="s">
        <v>107</v>
      </c>
      <c r="D38" s="89"/>
      <c r="E38" s="89"/>
      <c r="F38" s="66"/>
      <c r="G38" s="67"/>
      <c r="H38" s="68"/>
      <c r="I38" s="67"/>
      <c r="J38" s="65"/>
      <c r="K38" s="65"/>
      <c r="L38" s="65"/>
      <c r="M38" s="69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1"/>
      <c r="AA38" s="65"/>
    </row>
    <row r="39" spans="3:27" x14ac:dyDescent="0.25">
      <c r="C39" s="85"/>
      <c r="D39" s="36">
        <f t="shared" ref="D39:D40" si="7">IF(L39=0,0,IF(L39&lt;=52,52,IF(L39&lt;=56,56,IF(L39&lt;=60,60,IF(L39&lt;=67.5,67.5,IF(L39&lt;=75,75,IF(L39&lt;=82.5,82.5,IF(L39&lt;=90,90,IF(L39&lt;=100,100,IF(L39&lt;=110,110,IF(L39&lt;=125,125,IF(L39&lt;=140,140,"+140"))))))))))))</f>
        <v>100</v>
      </c>
      <c r="E39" s="35" t="s">
        <v>28</v>
      </c>
      <c r="F39" s="37">
        <v>27790</v>
      </c>
      <c r="G39" s="38">
        <f t="shared" ref="G39:G40" si="8">IF(F39&gt;0,IF(DATE(2020,MONTH(F39),DAY(F39))&lt;=DATE(2020,12,12),2020-YEAR(F39),2020-YEAR(F39)-1),0)</f>
        <v>44</v>
      </c>
      <c r="H39" s="39">
        <f>IF(G39&gt;40,INDEX('возрастной коэф'!$B$1:$B$41,MATCH(G39,'возрастной коэф'!$A:$A),1),1)</f>
        <v>1.0309999999999999</v>
      </c>
      <c r="I39" s="38" t="str">
        <f t="shared" ref="I39:I40" si="9">IF(G39=0,"",IF(G39&lt;=15,"Юноши 14-15",IF(G39&lt;=17,"Юноши 16-17",IF(G39&lt;=19,"Юноши 18-19",IF(G39&lt;=23,"Юниоры",IF(G39&lt;=39,"open",IF(G39&lt;=44,"Ветераны 40-44",IF(G39&lt;=49,"Ветераны 45-49",IF(G39&lt;=54,"Ветераны 50-54",IF(G39&lt;=59,"Ветераны 55-59",IF(G39&lt;=64,"Ветераны 60-64",IF(G39&lt;=69,"Ветераны 65-69",IF(G39&lt;=74,"Ветераны 70-74",IF(G39&lt;=79,"Ветераны 75-79","+80"))))))))))))))</f>
        <v>Ветераны 40-44</v>
      </c>
      <c r="J39" s="35" t="s">
        <v>66</v>
      </c>
      <c r="K39" s="35" t="s">
        <v>19</v>
      </c>
      <c r="L39" s="35">
        <v>99.2</v>
      </c>
      <c r="M39" s="40">
        <f>IF(L39&gt;0,INDEX('Шварц для мужчин'!$A$1:$K$166,MATCH(INT(L39),'Шварц для мужчин'!$A:$A),MATCH(ROUND(MOD(L39,1),1),'Шварц для мужчин'!$A$1:$K$1)),0)</f>
        <v>0.55600000000000005</v>
      </c>
      <c r="N39" s="58"/>
      <c r="O39" s="58"/>
      <c r="P39" s="58"/>
      <c r="Q39" s="58"/>
      <c r="R39" s="58">
        <v>-182.5</v>
      </c>
      <c r="S39" s="58">
        <v>-182.5</v>
      </c>
      <c r="T39" s="58">
        <v>182.5</v>
      </c>
      <c r="U39" s="58"/>
      <c r="V39" s="58"/>
      <c r="W39" s="58"/>
      <c r="X39" s="58"/>
      <c r="Y39" s="58"/>
      <c r="Z39" s="41">
        <f t="shared" ref="Z39:Z40" si="10">MAX(N39:P39)+MAX(R39:T39)+MAX(V39:X39)</f>
        <v>182.5</v>
      </c>
      <c r="AA39" s="36">
        <f t="shared" ref="AA39:AA40" si="11">Z39*M39*H39</f>
        <v>104.61557000000001</v>
      </c>
    </row>
    <row r="40" spans="3:27" ht="16.5" thickBot="1" x14ac:dyDescent="0.3">
      <c r="C40" s="86"/>
      <c r="D40" s="46">
        <f t="shared" si="7"/>
        <v>110</v>
      </c>
      <c r="E40" s="45" t="s">
        <v>42</v>
      </c>
      <c r="F40" s="47">
        <v>28565</v>
      </c>
      <c r="G40" s="48">
        <f t="shared" si="8"/>
        <v>42</v>
      </c>
      <c r="H40" s="49">
        <f>IF(G40&gt;40,INDEX('возрастной коэф'!$B$1:$B$41,MATCH(G40,'возрастной коэф'!$A:$A),1),1)</f>
        <v>1.0089999999999999</v>
      </c>
      <c r="I40" s="48" t="str">
        <f t="shared" si="9"/>
        <v>Ветераны 40-44</v>
      </c>
      <c r="J40" s="45" t="s">
        <v>20</v>
      </c>
      <c r="K40" s="45"/>
      <c r="L40" s="45">
        <v>108.8</v>
      </c>
      <c r="M40" s="50">
        <f>IF(L40&gt;0,INDEX('Шварц для мужчин'!$A$1:$K$166,MATCH(INT(L40),'Шварц для мужчин'!$A:$A),MATCH(ROUND(MOD(L40,1),1),'Шварц для мужчин'!$A$1:$K$1)),0)</f>
        <v>0.53800000000000003</v>
      </c>
      <c r="N40" s="59"/>
      <c r="O40" s="59"/>
      <c r="P40" s="59"/>
      <c r="Q40" s="59"/>
      <c r="R40" s="59">
        <v>215</v>
      </c>
      <c r="S40" s="59">
        <v>230</v>
      </c>
      <c r="T40" s="59">
        <v>-245</v>
      </c>
      <c r="U40" s="59"/>
      <c r="V40" s="59"/>
      <c r="W40" s="59"/>
      <c r="X40" s="59"/>
      <c r="Y40" s="59"/>
      <c r="Z40" s="51">
        <f t="shared" si="10"/>
        <v>230</v>
      </c>
      <c r="AA40" s="46">
        <f t="shared" si="11"/>
        <v>124.85365999999999</v>
      </c>
    </row>
    <row r="41" spans="3:27" s="30" customFormat="1" ht="21" customHeight="1" x14ac:dyDescent="0.25">
      <c r="C41" s="90" t="s">
        <v>108</v>
      </c>
      <c r="D41" s="90"/>
      <c r="E41" s="90"/>
      <c r="F41" s="66"/>
      <c r="G41" s="67"/>
      <c r="H41" s="68"/>
      <c r="I41" s="67"/>
      <c r="J41" s="65"/>
      <c r="K41" s="65"/>
      <c r="L41" s="65"/>
      <c r="M41" s="69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1"/>
      <c r="AA41" s="65"/>
    </row>
    <row r="42" spans="3:27" ht="16.5" thickBot="1" x14ac:dyDescent="0.3">
      <c r="C42" s="86"/>
      <c r="D42" s="46">
        <f t="shared" ref="D42" si="12">IF(L42=0,0,IF(L42&lt;=52,52,IF(L42&lt;=56,56,IF(L42&lt;=60,60,IF(L42&lt;=67.5,67.5,IF(L42&lt;=75,75,IF(L42&lt;=82.5,82.5,IF(L42&lt;=90,90,IF(L42&lt;=100,100,IF(L42&lt;=110,110,IF(L42&lt;=125,125,IF(L42&lt;=140,140,"+140"))))))))))))</f>
        <v>75</v>
      </c>
      <c r="E42" s="45" t="s">
        <v>50</v>
      </c>
      <c r="F42" s="47">
        <v>33641</v>
      </c>
      <c r="G42" s="48">
        <f t="shared" ref="G42:G56" si="13">IF(F42&gt;0,IF(DATE(2020,MONTH(F42),DAY(F42))&lt;=DATE(2020,12,12),2020-YEAR(F42),2020-YEAR(F42)-1),0)</f>
        <v>28</v>
      </c>
      <c r="H42" s="49">
        <f>IF(G42&gt;40,INDEX('возрастной коэф'!$B$1:$B$41,MATCH(G42,'возрастной коэф'!$A:$A),1),1)</f>
        <v>1</v>
      </c>
      <c r="I42" s="48" t="str">
        <f>IF(G42=0,"",IF(G42&lt;=15,"Юноши 14-15",IF(G42&lt;=17,"Юноши 16-17",IF(G42&lt;=19,"Юноши 18-19",IF(G42&lt;=23,"Юниоры",IF(G42&lt;=39,"open",IF(G42&lt;=44,"Ветераны 40-44",IF(G42&lt;=49,"Ветераны 45-49",IF(G42&lt;=54,"Ветераны 50-54",IF(G42&lt;=59,"Ветераны 55-59",IF(G42&lt;=64,"Ветераны 60-64",IF(G42&lt;=69,"Ветераны 65-69",IF(G42&lt;=74,"Ветераны 70-74",IF(G42&lt;=79,"Ветераны 75-79","+80"))))))))))))))</f>
        <v>open</v>
      </c>
      <c r="J42" s="45" t="s">
        <v>20</v>
      </c>
      <c r="K42" s="45"/>
      <c r="L42" s="45">
        <v>73.7</v>
      </c>
      <c r="M42" s="50">
        <f>IF(L42&gt;0,INDEX('Шварц для мужчин'!$A$1:$K$166,MATCH(INT(L42),'Шварц для мужчин'!$A:$A),MATCH(ROUND(MOD(L42,1),1),'Шварц для мужчин'!$A$1:$K$1)),0)</f>
        <v>0.67369999999999997</v>
      </c>
      <c r="N42" s="59"/>
      <c r="O42" s="59"/>
      <c r="P42" s="59"/>
      <c r="Q42" s="59"/>
      <c r="R42" s="59">
        <v>90</v>
      </c>
      <c r="S42" s="59">
        <v>95</v>
      </c>
      <c r="T42" s="59">
        <v>-97.5</v>
      </c>
      <c r="U42" s="59"/>
      <c r="V42" s="59">
        <v>180</v>
      </c>
      <c r="W42" s="59">
        <v>200</v>
      </c>
      <c r="X42" s="59">
        <v>210</v>
      </c>
      <c r="Y42" s="59"/>
      <c r="Z42" s="51">
        <f t="shared" ref="Z42:Z56" si="14">MAX(N42:P42)+MAX(R42:T42)+MAX(V42:X42)</f>
        <v>305</v>
      </c>
      <c r="AA42" s="46">
        <f t="shared" ref="AA42:AA56" si="15">Z42*M42*H42</f>
        <v>205.4785</v>
      </c>
    </row>
    <row r="43" spans="3:27" s="31" customFormat="1" ht="21" customHeight="1" x14ac:dyDescent="0.25">
      <c r="C43" s="91" t="s">
        <v>109</v>
      </c>
      <c r="D43" s="91"/>
      <c r="E43" s="91"/>
      <c r="F43" s="66"/>
      <c r="G43" s="67"/>
      <c r="H43" s="68"/>
      <c r="I43" s="67"/>
      <c r="J43" s="65"/>
      <c r="K43" s="65"/>
      <c r="L43" s="65"/>
      <c r="M43" s="69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1"/>
      <c r="AA43" s="65"/>
    </row>
    <row r="44" spans="3:27" x14ac:dyDescent="0.25">
      <c r="C44" s="85"/>
      <c r="D44" s="36">
        <f>IF(L44=0,0,IF(L44&lt;=44,44,IF(L44&lt;=48,48,IF(L44&lt;=52,52,IF(L44&lt;=56,56,IF(L44&lt;=60,60,IF(L44&lt;=67.5,67.5,IF(L44&lt;=75,75,IF(L44&lt;=82.5,82.5,IF(L44&lt;=90,90,"+90"))))))))))</f>
        <v>52</v>
      </c>
      <c r="E44" s="35" t="s">
        <v>80</v>
      </c>
      <c r="F44" s="37">
        <v>30842</v>
      </c>
      <c r="G44" s="38">
        <f t="shared" si="13"/>
        <v>36</v>
      </c>
      <c r="H44" s="39">
        <f>IF(G44&gt;40,INDEX('возрастной коэф'!$B$1:$B$41,MATCH(G44,'возрастной коэф'!$A:$A),1),1)</f>
        <v>1</v>
      </c>
      <c r="I44" s="38" t="str">
        <f>IF(G44=0,"",IF(G44&lt;=15,"Девушки 14-15",IF(G44&lt;=17,"Девушки 16-17",IF(G44&lt;=19,"Девушки 18-19",IF(G44&lt;=23,"Юниорки",IF(G44&lt;=39,"open",IF(G44&lt;=44,"Ветераны 40-44",IF(G44&lt;=49,"Ветераны 44-49",IF(G44&lt;=54,"Ветераны 50-54",IF(G44&lt;=49,"Ветераны 55-59",IF(G44&lt;=64,"Ветераны 60-64",IF(G44&lt;=69,"Ветераны 65-69",IF(G44&lt;=74,"Ветераны 70-74",IF(G44&lt;=79,"Ветераны 75-79","+80"))))))))))))))</f>
        <v>open</v>
      </c>
      <c r="J44" s="35" t="s">
        <v>78</v>
      </c>
      <c r="K44" s="35" t="s">
        <v>79</v>
      </c>
      <c r="L44" s="35">
        <v>51.4</v>
      </c>
      <c r="M44" s="40">
        <f>IF(L44&gt;0,INDEX('Мэлоун для женщин'!$A$1:$K$166,MATCH(INT(L44),'Мэлоун для женщин'!$A:$A),MATCH(ROUND(MOD(L44,1),1),'Мэлоун для женщин'!$A$1:$K$1)),0)</f>
        <v>0.9778</v>
      </c>
      <c r="N44" s="58"/>
      <c r="O44" s="58"/>
      <c r="P44" s="58"/>
      <c r="Q44" s="58"/>
      <c r="R44" s="58"/>
      <c r="S44" s="58"/>
      <c r="T44" s="58"/>
      <c r="U44" s="58"/>
      <c r="V44" s="58">
        <v>125</v>
      </c>
      <c r="W44" s="58">
        <v>135</v>
      </c>
      <c r="X44" s="58">
        <v>0</v>
      </c>
      <c r="Y44" s="58"/>
      <c r="Z44" s="41">
        <f t="shared" si="14"/>
        <v>135</v>
      </c>
      <c r="AA44" s="36">
        <f t="shared" si="15"/>
        <v>132.00300000000001</v>
      </c>
    </row>
    <row r="45" spans="3:27" x14ac:dyDescent="0.25">
      <c r="C45" s="85"/>
      <c r="D45" s="36">
        <f>IF(L45=0,0,IF(L45&lt;=52,52,IF(L45&lt;=56,56,IF(L45&lt;=60,60,IF(L45&lt;=67.5,67.5,IF(L45&lt;=75,75,IF(L45&lt;=82.5,82.5,IF(L45&lt;=90,90,IF(L45&lt;=100,100,IF(L45&lt;=110,110,IF(L45&lt;=125,125,IF(L45&lt;=140,140,"+140"))))))))))))</f>
        <v>67.5</v>
      </c>
      <c r="E45" s="35" t="s">
        <v>75</v>
      </c>
      <c r="F45" s="37">
        <v>21386</v>
      </c>
      <c r="G45" s="38">
        <f t="shared" si="13"/>
        <v>62</v>
      </c>
      <c r="H45" s="39">
        <f>IF(G45&gt;40,INDEX('возрастной коэф'!$B$1:$B$41,MATCH(G45,'возрастной коэф'!$A:$A),1),1)</f>
        <v>1.7549999999999999</v>
      </c>
      <c r="I45" s="38" t="str">
        <f>IF(G45=0,"",IF(G45&lt;=15,"Юноши 14-15",IF(G45&lt;=17,"Юноши 16-17",IF(G45&lt;=19,"Юноши 18-19",IF(G45&lt;=23,"Юниоры",IF(G45&lt;=39,"open",IF(G45&lt;=44,"Ветераны 40-44",IF(G45&lt;=49,"Ветераны 45-49",IF(G45&lt;=54,"Ветераны 50-54",IF(G45&lt;=59,"Ветераны 55-59",IF(G45&lt;=64,"Ветераны 60-64",IF(G45&lt;=69,"Ветераны 65-69",IF(G45&lt;=74,"Ветераны 70-74",IF(G45&lt;=79,"Ветераны 75-79","+80"))))))))))))))</f>
        <v>Ветераны 60-64</v>
      </c>
      <c r="J45" s="35" t="s">
        <v>73</v>
      </c>
      <c r="K45" s="35" t="s">
        <v>74</v>
      </c>
      <c r="L45" s="35">
        <v>65.900000000000006</v>
      </c>
      <c r="M45" s="40">
        <f>IF(L45&gt;0,INDEX('Шварц для мужчин'!$A$1:$K$166,MATCH(INT(L45),'Шварц для мужчин'!$A:$A),MATCH(ROUND(MOD(L45,1),1),'Шварц для мужчин'!$A$1:$K$1)),0)</f>
        <v>0.74180000000000001</v>
      </c>
      <c r="N45" s="58"/>
      <c r="O45" s="58"/>
      <c r="P45" s="58"/>
      <c r="Q45" s="58"/>
      <c r="R45" s="58"/>
      <c r="S45" s="58"/>
      <c r="T45" s="58"/>
      <c r="U45" s="58"/>
      <c r="V45" s="58">
        <v>140</v>
      </c>
      <c r="W45" s="58">
        <v>155</v>
      </c>
      <c r="X45" s="58">
        <v>160</v>
      </c>
      <c r="Y45" s="58"/>
      <c r="Z45" s="41">
        <f t="shared" si="14"/>
        <v>160</v>
      </c>
      <c r="AA45" s="36">
        <f t="shared" si="15"/>
        <v>208.29743999999999</v>
      </c>
    </row>
    <row r="46" spans="3:27" x14ac:dyDescent="0.25">
      <c r="C46" s="85"/>
      <c r="D46" s="36">
        <f>IF(L46=0,0,IF(L46&lt;=52,52,IF(L46&lt;=56,56,IF(L46&lt;=60,60,IF(L46&lt;=67.5,67.5,IF(L46&lt;=75,75,IF(L46&lt;=82.5,82.5,IF(L46&lt;=90,90,IF(L46&lt;=100,100,IF(L46&lt;=110,110,IF(L46&lt;=125,125,IF(L46&lt;=140,140,"+140"))))))))))))</f>
        <v>75</v>
      </c>
      <c r="E46" s="35" t="s">
        <v>50</v>
      </c>
      <c r="F46" s="37">
        <v>33641</v>
      </c>
      <c r="G46" s="38">
        <f t="shared" si="13"/>
        <v>28</v>
      </c>
      <c r="H46" s="39">
        <f>IF(G46&gt;40,INDEX('возрастной коэф'!$B$1:$B$41,MATCH(G46,'возрастной коэф'!$A:$A),1),1)</f>
        <v>1</v>
      </c>
      <c r="I46" s="38" t="str">
        <f>IF(G46=0,"",IF(G46&lt;=15,"Юноши 14-15",IF(G46&lt;=17,"Юноши 16-17",IF(G46&lt;=19,"Юноши 18-19",IF(G46&lt;=23,"Юниоры",IF(G46&lt;=39,"open",IF(G46&lt;=44,"Ветераны 40-44",IF(G46&lt;=49,"Ветераны 45-49",IF(G46&lt;=54,"Ветераны 50-54",IF(G46&lt;=59,"Ветераны 55-59",IF(G46&lt;=64,"Ветераны 60-64",IF(G46&lt;=69,"Ветераны 65-69",IF(G46&lt;=74,"Ветераны 70-74",IF(G46&lt;=79,"Ветераны 75-79","+80"))))))))))))))</f>
        <v>open</v>
      </c>
      <c r="J46" s="35" t="s">
        <v>20</v>
      </c>
      <c r="K46" s="35"/>
      <c r="L46" s="35">
        <v>73.7</v>
      </c>
      <c r="M46" s="40">
        <f>IF(L46&gt;0,INDEX('Шварц для мужчин'!$A$1:$K$166,MATCH(INT(L46),'Шварц для мужчин'!$A:$A),MATCH(ROUND(MOD(L46,1),1),'Шварц для мужчин'!$A$1:$K$1)),0)</f>
        <v>0.67369999999999997</v>
      </c>
      <c r="N46" s="58"/>
      <c r="O46" s="58"/>
      <c r="P46" s="58"/>
      <c r="Q46" s="58"/>
      <c r="R46" s="58"/>
      <c r="S46" s="58"/>
      <c r="T46" s="58"/>
      <c r="U46" s="58"/>
      <c r="V46" s="58">
        <v>180</v>
      </c>
      <c r="W46" s="58">
        <v>200</v>
      </c>
      <c r="X46" s="58">
        <v>210</v>
      </c>
      <c r="Y46" s="58"/>
      <c r="Z46" s="41">
        <f t="shared" si="14"/>
        <v>210</v>
      </c>
      <c r="AA46" s="36">
        <f t="shared" si="15"/>
        <v>141.477</v>
      </c>
    </row>
    <row r="47" spans="3:27" x14ac:dyDescent="0.25">
      <c r="C47" s="85"/>
      <c r="D47" s="36">
        <f>IF(L47=0,0,IF(L47&lt;=52,52,IF(L47&lt;=56,56,IF(L47&lt;=60,60,IF(L47&lt;=67.5,67.5,IF(L47&lt;=75,75,IF(L47&lt;=82.5,82.5,IF(L47&lt;=90,90,IF(L47&lt;=100,100,IF(L47&lt;=110,110,IF(L47&lt;=125,125,IF(L47&lt;=140,140,"+140"))))))))))))</f>
        <v>82.5</v>
      </c>
      <c r="E47" s="35" t="s">
        <v>49</v>
      </c>
      <c r="F47" s="37">
        <v>29634</v>
      </c>
      <c r="G47" s="38">
        <f t="shared" si="13"/>
        <v>39</v>
      </c>
      <c r="H47" s="39">
        <f>IF(G47&gt;40,INDEX('возрастной коэф'!$B$1:$B$41,MATCH(G47,'возрастной коэф'!$A:$A),1),1)</f>
        <v>1</v>
      </c>
      <c r="I47" s="38" t="str">
        <f>IF(G47=0,"",IF(G47&lt;=15,"Юноши 14-15",IF(G47&lt;=17,"Юноши 16-17",IF(G47&lt;=19,"Юноши 18-19",IF(G47&lt;=23,"Юниоры",IF(G47&lt;=39,"open",IF(G47&lt;=44,"Ветераны 40-44",IF(G47&lt;=49,"Ветераны 45-49",IF(G47&lt;=54,"Ветераны 50-54",IF(G47&lt;=59,"Ветераны 55-59",IF(G47&lt;=64,"Ветераны 60-64",IF(G47&lt;=69,"Ветераны 65-69",IF(G47&lt;=74,"Ветераны 70-74",IF(G47&lt;=79,"Ветераны 75-79","+80"))))))))))))))</f>
        <v>open</v>
      </c>
      <c r="J47" s="35" t="s">
        <v>21</v>
      </c>
      <c r="K47" s="35"/>
      <c r="L47" s="35">
        <v>82.2</v>
      </c>
      <c r="M47" s="40">
        <f>IF(L47&gt;0,INDEX('Шварц для мужчин'!$A$1:$K$166,MATCH(INT(L47),'Шварц для мужчин'!$A:$A),MATCH(ROUND(MOD(L47,1),1),'Шварц для мужчин'!$A$1:$K$1)),0)</f>
        <v>0.62090000000000001</v>
      </c>
      <c r="N47" s="58"/>
      <c r="O47" s="58"/>
      <c r="P47" s="58"/>
      <c r="Q47" s="58"/>
      <c r="R47" s="58"/>
      <c r="S47" s="58"/>
      <c r="T47" s="58"/>
      <c r="U47" s="58"/>
      <c r="V47" s="58">
        <v>200</v>
      </c>
      <c r="W47" s="58">
        <v>210</v>
      </c>
      <c r="X47" s="58">
        <v>-215</v>
      </c>
      <c r="Y47" s="58"/>
      <c r="Z47" s="41">
        <f t="shared" si="14"/>
        <v>210</v>
      </c>
      <c r="AA47" s="36">
        <f t="shared" si="15"/>
        <v>130.38900000000001</v>
      </c>
    </row>
    <row r="48" spans="3:27" ht="16.5" thickBot="1" x14ac:dyDescent="0.3">
      <c r="C48" s="86"/>
      <c r="D48" s="46">
        <f>IF(L48=0,0,IF(L48&lt;=52,52,IF(L48&lt;=56,56,IF(L48&lt;=60,60,IF(L48&lt;=67.5,67.5,IF(L48&lt;=75,75,IF(L48&lt;=82.5,82.5,IF(L48&lt;=90,90,IF(L48&lt;=100,100,IF(L48&lt;=110,110,IF(L48&lt;=125,125,IF(L48&lt;=140,140,"+140"))))))))))))</f>
        <v>125</v>
      </c>
      <c r="E48" s="45" t="s">
        <v>81</v>
      </c>
      <c r="F48" s="47">
        <v>31875</v>
      </c>
      <c r="G48" s="48">
        <f t="shared" si="13"/>
        <v>33</v>
      </c>
      <c r="H48" s="49">
        <f>IF(G48&gt;40,INDEX('возрастной коэф'!$B$1:$B$41,MATCH(G48,'возрастной коэф'!$A:$A),1),1)</f>
        <v>1</v>
      </c>
      <c r="I48" s="48" t="str">
        <f>IF(G48=0,"",IF(G48&lt;=15,"Юноши 14-15",IF(G48&lt;=17,"Юноши 16-17",IF(G48&lt;=19,"Юноши 18-19",IF(G48&lt;=23,"Юниоры",IF(G48&lt;=39,"open",IF(G48&lt;=44,"Ветераны 40-44",IF(G48&lt;=49,"Ветераны 45-49",IF(G48&lt;=54,"Ветераны 50-54",IF(G48&lt;=59,"Ветераны 55-59",IF(G48&lt;=64,"Ветераны 60-64",IF(G48&lt;=69,"Ветераны 65-69",IF(G48&lt;=74,"Ветераны 70-74",IF(G48&lt;=79,"Ветераны 75-79","+80"))))))))))))))</f>
        <v>open</v>
      </c>
      <c r="J48" s="45" t="s">
        <v>78</v>
      </c>
      <c r="K48" s="45" t="s">
        <v>79</v>
      </c>
      <c r="L48" s="45">
        <v>121.8</v>
      </c>
      <c r="M48" s="50">
        <f>IF(L48&gt;0,INDEX('Шварц для мужчин'!$A$1:$K$166,MATCH(INT(L48),'Шварц для мужчин'!$A:$A),MATCH(ROUND(MOD(L48,1),1),'Шварц для мужчин'!$A$1:$K$1)),0)</f>
        <v>0.52510000000000001</v>
      </c>
      <c r="N48" s="59"/>
      <c r="O48" s="59"/>
      <c r="P48" s="59"/>
      <c r="Q48" s="59"/>
      <c r="R48" s="59"/>
      <c r="S48" s="59"/>
      <c r="T48" s="59"/>
      <c r="U48" s="59"/>
      <c r="V48" s="59">
        <v>160</v>
      </c>
      <c r="W48" s="59">
        <v>190</v>
      </c>
      <c r="X48" s="59">
        <v>220</v>
      </c>
      <c r="Y48" s="59"/>
      <c r="Z48" s="51">
        <f t="shared" si="14"/>
        <v>220</v>
      </c>
      <c r="AA48" s="46">
        <f t="shared" si="15"/>
        <v>115.52200000000001</v>
      </c>
    </row>
    <row r="49" spans="2:27" s="31" customFormat="1" ht="18" customHeight="1" x14ac:dyDescent="0.25">
      <c r="C49" s="88" t="s">
        <v>110</v>
      </c>
      <c r="D49" s="88"/>
      <c r="E49" s="88"/>
      <c r="F49" s="66"/>
      <c r="G49" s="67"/>
      <c r="H49" s="68"/>
      <c r="I49" s="67"/>
      <c r="J49" s="65"/>
      <c r="K49" s="65"/>
      <c r="L49" s="65"/>
      <c r="M49" s="69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1"/>
      <c r="AA49" s="65"/>
    </row>
    <row r="50" spans="2:27" ht="16.5" thickBot="1" x14ac:dyDescent="0.3">
      <c r="C50" s="86"/>
      <c r="D50" s="46">
        <f>IF(L50=0,0,IF(L50&lt;=52,52,IF(L50&lt;=56,56,IF(L50&lt;=60,60,IF(L50&lt;=67.5,67.5,IF(L50&lt;=75,75,IF(L50&lt;=82.5,82.5,IF(L50&lt;=90,90,IF(L50&lt;=100,100,IF(L50&lt;=110,110,IF(L50&lt;=125,125,IF(L50&lt;=140,140,"+140"))))))))))))</f>
        <v>100</v>
      </c>
      <c r="E50" s="45" t="s">
        <v>67</v>
      </c>
      <c r="F50" s="47">
        <v>34683</v>
      </c>
      <c r="G50" s="48">
        <f t="shared" si="13"/>
        <v>25</v>
      </c>
      <c r="H50" s="49">
        <f>IF(G50&gt;40,INDEX('возрастной коэф'!$B$1:$B$41,MATCH(G50,'возрастной коэф'!$A:$A),1),1)</f>
        <v>1</v>
      </c>
      <c r="I50" s="48" t="str">
        <f>IF(G50=0,"",IF(G50&lt;=15,"Юноши 14-15",IF(G50&lt;=17,"Юноши 16-17",IF(G50&lt;=19,"Юноши 18-19",IF(G50&lt;=23,"Юниоры",IF(G50&lt;=39,"open",IF(G50&lt;=44,"Ветераны 40-44",IF(G50&lt;=49,"Ветераны 45-49",IF(G50&lt;=54,"Ветераны 50-54",IF(G50&lt;=59,"Ветераны 55-59",IF(G50&lt;=64,"Ветераны 60-64",IF(G50&lt;=69,"Ветераны 65-69",IF(G50&lt;=74,"Ветераны 70-74",IF(G50&lt;=79,"Ветераны 75-79","+80"))))))))))))))</f>
        <v>open</v>
      </c>
      <c r="J50" s="45" t="s">
        <v>68</v>
      </c>
      <c r="K50" s="45" t="s">
        <v>19</v>
      </c>
      <c r="L50" s="45">
        <v>97.3</v>
      </c>
      <c r="M50" s="50">
        <f>IF(L50&gt;0,INDEX('Шварц для мужчин'!$A$1:$K$166,MATCH(INT(L50),'Шварц для мужчин'!$A:$A),MATCH(ROUND(MOD(L50,1),1),'Шварц для мужчин'!$A$1:$K$1)),0)</f>
        <v>0.56100000000000005</v>
      </c>
      <c r="N50" s="59"/>
      <c r="O50" s="59"/>
      <c r="P50" s="59"/>
      <c r="Q50" s="59"/>
      <c r="R50" s="59"/>
      <c r="S50" s="59"/>
      <c r="T50" s="59"/>
      <c r="U50" s="59"/>
      <c r="V50" s="59">
        <v>270</v>
      </c>
      <c r="W50" s="59">
        <v>-280</v>
      </c>
      <c r="X50" s="59">
        <v>-280</v>
      </c>
      <c r="Y50" s="59"/>
      <c r="Z50" s="51">
        <f t="shared" si="14"/>
        <v>270</v>
      </c>
      <c r="AA50" s="46">
        <f t="shared" si="15"/>
        <v>151.47000000000003</v>
      </c>
    </row>
    <row r="51" spans="2:27" s="31" customFormat="1" ht="19.5" customHeight="1" x14ac:dyDescent="0.25">
      <c r="C51" s="91" t="s">
        <v>111</v>
      </c>
      <c r="D51" s="91"/>
      <c r="E51" s="91"/>
      <c r="F51" s="66"/>
      <c r="G51" s="67"/>
      <c r="H51" s="68"/>
      <c r="I51" s="67"/>
      <c r="J51" s="65"/>
      <c r="K51" s="65"/>
      <c r="L51" s="65"/>
      <c r="M51" s="69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1"/>
      <c r="AA51" s="65"/>
    </row>
    <row r="52" spans="2:27" x14ac:dyDescent="0.25">
      <c r="C52" s="85"/>
      <c r="D52" s="36">
        <f>IF(L52=0,0,IF(L52&lt;=44,44,IF(L52&lt;=48,48,IF(L52&lt;=52,52,IF(L52&lt;=56,56,IF(L52&lt;=60,60,IF(L52&lt;=67.5,67.5,IF(L52&lt;=75,75,IF(L52&lt;=82.5,82.5,IF(L52&lt;=90,90,"+90"))))))))))</f>
        <v>52</v>
      </c>
      <c r="E52" s="35" t="s">
        <v>51</v>
      </c>
      <c r="F52" s="37">
        <v>36941</v>
      </c>
      <c r="G52" s="38">
        <f t="shared" si="13"/>
        <v>19</v>
      </c>
      <c r="H52" s="39">
        <f>IF(G52&gt;40,INDEX('возрастной коэф'!$B$1:$B$41,MATCH(G52,'возрастной коэф'!$A:$A),1),1)</f>
        <v>1</v>
      </c>
      <c r="I52" s="38" t="str">
        <f>IF(G52=0,"",IF(G52&lt;=15,"Девушки 14-15",IF(G52&lt;=17,"Девушки 16-17",IF(G52&lt;=19,"Девушки 18-19",IF(G52&lt;=23,"Юниорки",IF(G52&lt;=39,"open",IF(G52&lt;=44,"Ветераны 40-44",IF(G52&lt;=49,"Ветераны 44-49",IF(G52&lt;=54,"Ветераны 50-54",IF(G52&lt;=49,"Ветераны 55-59",IF(G52&lt;=64,"Ветераны 60-64",IF(G52&lt;=69,"Ветераны 65-69",IF(G52&lt;=74,"Ветераны 70-74",IF(G52&lt;=79,"Ветераны 75-79","+80"))))))))))))))</f>
        <v>Девушки 18-19</v>
      </c>
      <c r="J52" s="35" t="s">
        <v>20</v>
      </c>
      <c r="K52" s="35" t="s">
        <v>52</v>
      </c>
      <c r="L52" s="35">
        <v>51.7</v>
      </c>
      <c r="M52" s="40">
        <f>IF(L52&gt;0,INDEX('Мэлоун для женщин'!$A$1:$K$166,MATCH(INT(L52),'Мэлоун для женщин'!$A:$A),MATCH(ROUND(MOD(L52,1),1),'Мэлоун для женщин'!$A$1:$K$1)),0)</f>
        <v>0.97309999999999997</v>
      </c>
      <c r="N52" s="58">
        <v>75</v>
      </c>
      <c r="O52" s="58">
        <v>85</v>
      </c>
      <c r="P52" s="58">
        <v>95</v>
      </c>
      <c r="Q52" s="58"/>
      <c r="R52" s="58">
        <v>45</v>
      </c>
      <c r="S52" s="58">
        <v>50</v>
      </c>
      <c r="T52" s="58">
        <v>52.5</v>
      </c>
      <c r="U52" s="58"/>
      <c r="V52" s="58">
        <v>105</v>
      </c>
      <c r="W52" s="58">
        <v>115</v>
      </c>
      <c r="X52" s="58">
        <v>122.5</v>
      </c>
      <c r="Y52" s="58"/>
      <c r="Z52" s="41">
        <f t="shared" si="14"/>
        <v>270</v>
      </c>
      <c r="AA52" s="36">
        <f t="shared" si="15"/>
        <v>262.73699999999997</v>
      </c>
    </row>
    <row r="53" spans="2:27" x14ac:dyDescent="0.25">
      <c r="C53" s="85"/>
      <c r="D53" s="36">
        <f>IF(L53=0,0,IF(L53&lt;=52,52,IF(L53&lt;=56,56,IF(L53&lt;=60,60,IF(L53&lt;=67.5,67.5,IF(L53&lt;=75,75,IF(L53&lt;=82.5,82.5,IF(L53&lt;=90,90,IF(L53&lt;=100,100,IF(L53&lt;=110,110,IF(L53&lt;=125,125,IF(L53&lt;=140,140,"+140"))))))))))))</f>
        <v>75</v>
      </c>
      <c r="E53" s="35" t="s">
        <v>39</v>
      </c>
      <c r="F53" s="37">
        <v>38235</v>
      </c>
      <c r="G53" s="38">
        <f t="shared" si="13"/>
        <v>16</v>
      </c>
      <c r="H53" s="39">
        <f>IF(G53&gt;40,INDEX('возрастной коэф'!$B$1:$B$41,MATCH(G53,'возрастной коэф'!$A:$A),1),1)</f>
        <v>1</v>
      </c>
      <c r="I53" s="38" t="str">
        <f>IF(G53=0,"",IF(G53&lt;=15,"Юноши 14-15",IF(G53&lt;=17,"Юноши 16-17",IF(G53&lt;=19,"Юноши 18-19",IF(G53&lt;=23,"Юниоры",IF(G53&lt;=39,"open",IF(G53&lt;=44,"Ветераны 40-44",IF(G53&lt;=49,"Ветераны 45-49",IF(G53&lt;=54,"Ветераны 50-54",IF(G53&lt;=59,"Ветераны 55-59",IF(G53&lt;=64,"Ветераны 60-64",IF(G53&lt;=69,"Ветераны 65-69",IF(G53&lt;=74,"Ветераны 70-74",IF(G53&lt;=79,"Ветераны 75-79","+80"))))))))))))))</f>
        <v>Юноши 16-17</v>
      </c>
      <c r="J53" s="35" t="s">
        <v>40</v>
      </c>
      <c r="K53" s="35" t="s">
        <v>41</v>
      </c>
      <c r="L53" s="35">
        <v>72.099999999999994</v>
      </c>
      <c r="M53" s="40">
        <f>IF(L53&gt;0,INDEX('Шварц для мужчин'!$A$1:$K$166,MATCH(INT(L53),'Шварц для мужчин'!$A:$A),MATCH(ROUND(MOD(L53,1),1),'Шварц для мужчин'!$A$1:$K$1)),0)</f>
        <v>0.68589999999999995</v>
      </c>
      <c r="N53" s="58">
        <v>-110</v>
      </c>
      <c r="O53" s="58">
        <v>-110</v>
      </c>
      <c r="P53" s="58">
        <v>110</v>
      </c>
      <c r="Q53" s="58"/>
      <c r="R53" s="58">
        <v>75</v>
      </c>
      <c r="S53" s="58">
        <v>-80</v>
      </c>
      <c r="T53" s="58">
        <v>85</v>
      </c>
      <c r="U53" s="58"/>
      <c r="V53" s="58">
        <v>110</v>
      </c>
      <c r="W53" s="58">
        <v>120</v>
      </c>
      <c r="X53" s="58">
        <v>125</v>
      </c>
      <c r="Y53" s="58"/>
      <c r="Z53" s="41">
        <f t="shared" si="14"/>
        <v>320</v>
      </c>
      <c r="AA53" s="36">
        <f t="shared" si="15"/>
        <v>219.488</v>
      </c>
    </row>
    <row r="54" spans="2:27" ht="16.5" thickBot="1" x14ac:dyDescent="0.3">
      <c r="C54" s="86"/>
      <c r="D54" s="46">
        <f>IF(L54=0,0,IF(L54&lt;=52,52,IF(L54&lt;=56,56,IF(L54&lt;=60,60,IF(L54&lt;=67.5,67.5,IF(L54&lt;=75,75,IF(L54&lt;=82.5,82.5,IF(L54&lt;=90,90,IF(L54&lt;=100,100,IF(L54&lt;=110,110,IF(L54&lt;=125,125,IF(L54&lt;=140,140,"+140"))))))))))))</f>
        <v>82.5</v>
      </c>
      <c r="E54" s="45" t="s">
        <v>17</v>
      </c>
      <c r="F54" s="47">
        <v>33468</v>
      </c>
      <c r="G54" s="48">
        <f t="shared" si="13"/>
        <v>29</v>
      </c>
      <c r="H54" s="49">
        <f>IF(G54&gt;40,INDEX('возрастной коэф'!$B$1:$B$41,MATCH(G54,'возрастной коэф'!$A:$A),1),1)</f>
        <v>1</v>
      </c>
      <c r="I54" s="48" t="str">
        <f>IF(G54=0,"",IF(G54&lt;=15,"Юноши 14-15",IF(G54&lt;=17,"Юноши 16-17",IF(G54&lt;=19,"Юноши 18-19",IF(G54&lt;=23,"Юниоры",IF(G54&lt;=39,"open",IF(G54&lt;=44,"Ветераны 40-44",IF(G54&lt;=49,"Ветераны 45-49",IF(G54&lt;=54,"Ветераны 50-54",IF(G54&lt;=59,"Ветераны 55-59",IF(G54&lt;=64,"Ветераны 60-64",IF(G54&lt;=69,"Ветераны 65-69",IF(G54&lt;=74,"Ветераны 70-74",IF(G54&lt;=79,"Ветераны 75-79","+80"))))))))))))))</f>
        <v>open</v>
      </c>
      <c r="J54" s="45" t="s">
        <v>20</v>
      </c>
      <c r="K54" s="45"/>
      <c r="L54" s="45">
        <v>82.4</v>
      </c>
      <c r="M54" s="50">
        <f>IF(L54&gt;0,INDEX('Шварц для мужчин'!$A$1:$K$166,MATCH(INT(L54),'Шварц для мужчин'!$A:$A),MATCH(ROUND(MOD(L54,1),1),'Шварц для мужчин'!$A$1:$K$1)),0)</f>
        <v>0.61980000000000002</v>
      </c>
      <c r="N54" s="59">
        <v>200</v>
      </c>
      <c r="O54" s="59">
        <v>207.5</v>
      </c>
      <c r="P54" s="59">
        <v>-210</v>
      </c>
      <c r="Q54" s="59"/>
      <c r="R54" s="59">
        <v>120</v>
      </c>
      <c r="S54" s="59">
        <v>125</v>
      </c>
      <c r="T54" s="59">
        <v>130</v>
      </c>
      <c r="U54" s="59"/>
      <c r="V54" s="59">
        <v>220</v>
      </c>
      <c r="W54" s="59">
        <v>-235</v>
      </c>
      <c r="X54" s="59">
        <v>0</v>
      </c>
      <c r="Y54" s="59"/>
      <c r="Z54" s="51">
        <f t="shared" si="14"/>
        <v>557.5</v>
      </c>
      <c r="AA54" s="46">
        <f t="shared" si="15"/>
        <v>345.5385</v>
      </c>
    </row>
    <row r="55" spans="2:27" s="31" customFormat="1" ht="19.5" customHeight="1" x14ac:dyDescent="0.25">
      <c r="C55" s="88" t="s">
        <v>112</v>
      </c>
      <c r="D55" s="88"/>
      <c r="E55" s="88"/>
      <c r="F55" s="66"/>
      <c r="G55" s="67"/>
      <c r="H55" s="68"/>
      <c r="I55" s="67"/>
      <c r="J55" s="65"/>
      <c r="K55" s="65"/>
      <c r="L55" s="65"/>
      <c r="M55" s="69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1"/>
      <c r="AA55" s="65"/>
    </row>
    <row r="56" spans="2:27" ht="16.5" thickBot="1" x14ac:dyDescent="0.3">
      <c r="C56" s="86"/>
      <c r="D56" s="46">
        <f>IF(L56=0,0,IF(L56&lt;=52,52,IF(L56&lt;=56,56,IF(L56&lt;=60,60,IF(L56&lt;=67.5,67.5,IF(L56&lt;=75,75,IF(L56&lt;=82.5,82.5,IF(L56&lt;=90,90,IF(L56&lt;=100,100,IF(L56&lt;=110,110,IF(L56&lt;=125,125,IF(L56&lt;=140,140,"+140"))))))))))))</f>
        <v>52</v>
      </c>
      <c r="E56" s="45" t="s">
        <v>18</v>
      </c>
      <c r="F56" s="47">
        <v>39233</v>
      </c>
      <c r="G56" s="48">
        <f t="shared" si="13"/>
        <v>13</v>
      </c>
      <c r="H56" s="49">
        <f>IF(G56&gt;40,INDEX('возрастной коэф'!$B$1:$B$41,MATCH(G56,'возрастной коэф'!$A:$A),1),1)</f>
        <v>1</v>
      </c>
      <c r="I56" s="48" t="str">
        <f>IF(G56=0,"",IF(G56&lt;=15,"Юноши 14-15",IF(G56&lt;=17,"Юноши 16-17",IF(G56&lt;=19,"Юноши 18-19",IF(G56&lt;=23,"Юниоры",IF(G56&lt;=39,"open",IF(G56&lt;=44,"Ветераны 40-44",IF(G56&lt;=49,"Ветераны 45-49",IF(G56&lt;=54,"Ветераны 50-54",IF(G56&lt;=59,"Ветераны 55-59",IF(G56&lt;=64,"Ветераны 60-64",IF(G56&lt;=69,"Ветераны 65-69",IF(G56&lt;=74,"Ветераны 70-74",IF(G56&lt;=79,"Ветераны 75-79","+80"))))))))))))))</f>
        <v>Юноши 14-15</v>
      </c>
      <c r="J56" s="45" t="s">
        <v>83</v>
      </c>
      <c r="K56" s="45" t="s">
        <v>19</v>
      </c>
      <c r="L56" s="45">
        <v>48</v>
      </c>
      <c r="M56" s="50">
        <f>IF(L56&gt;0,INDEX('Шварц для мужчин'!$A$1:$K$166,MATCH(INT(L56),'Шварц для мужчин'!$A:$A),MATCH(ROUND(MOD(L56,1),1),'Шварц для мужчин'!$A$1:$K$1)),0)</f>
        <v>1.0468999999999999</v>
      </c>
      <c r="N56" s="59">
        <v>65</v>
      </c>
      <c r="O56" s="59">
        <v>70</v>
      </c>
      <c r="P56" s="59">
        <v>75</v>
      </c>
      <c r="Q56" s="59">
        <v>80</v>
      </c>
      <c r="R56" s="59">
        <v>55</v>
      </c>
      <c r="S56" s="59">
        <v>57.5</v>
      </c>
      <c r="T56" s="59">
        <v>60</v>
      </c>
      <c r="U56" s="59"/>
      <c r="V56" s="59">
        <v>77.5</v>
      </c>
      <c r="W56" s="59">
        <v>82.5</v>
      </c>
      <c r="X56" s="59">
        <v>87.5</v>
      </c>
      <c r="Y56" s="59">
        <v>90</v>
      </c>
      <c r="Z56" s="51">
        <f t="shared" si="14"/>
        <v>222.5</v>
      </c>
      <c r="AA56" s="46">
        <f t="shared" si="15"/>
        <v>232.93525</v>
      </c>
    </row>
    <row r="57" spans="2:27" s="30" customFormat="1" ht="18" customHeight="1" x14ac:dyDescent="0.25">
      <c r="C57" s="91" t="s">
        <v>113</v>
      </c>
      <c r="D57" s="91"/>
      <c r="E57" s="91"/>
      <c r="F57" s="66"/>
      <c r="G57" s="67"/>
      <c r="H57" s="68"/>
      <c r="I57" s="67"/>
      <c r="J57" s="65"/>
      <c r="K57" s="65"/>
      <c r="L57" s="65"/>
      <c r="M57" s="69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1"/>
      <c r="AA57" s="65"/>
    </row>
    <row r="58" spans="2:27" ht="16.5" thickBot="1" x14ac:dyDescent="0.3">
      <c r="C58" s="86"/>
      <c r="D58" s="46">
        <f>IF(L58=0,0,IF(L58&lt;=44,44,IF(L58&lt;=48,48,IF(L58&lt;=52,52,IF(L58&lt;=56,56,IF(L58&lt;=60,60,IF(L58&lt;=67.5,67.5,IF(L58&lt;=75,75,IF(L58&lt;=82.5,82.5,IF(L58&lt;=90,90,"+90"))))))))))</f>
        <v>56</v>
      </c>
      <c r="E58" s="45" t="s">
        <v>96</v>
      </c>
      <c r="F58" s="47">
        <v>31540</v>
      </c>
      <c r="G58" s="48">
        <f t="shared" ref="G58" si="16">IF(F58&gt;0,IF(DATE(2020,MONTH(F58),DAY(F58))&lt;=DATE(2020,12,12),2020-YEAR(F58),2020-YEAR(F58)-1),0)</f>
        <v>34</v>
      </c>
      <c r="H58" s="49">
        <f>IF(G58&gt;40,INDEX('возрастной коэф'!$B$1:$B$41,MATCH(G58,'возрастной коэф'!$A:$A),1),1)</f>
        <v>1</v>
      </c>
      <c r="I58" s="48" t="str">
        <f>IF(G58=0,"",IF(G58&lt;=15,"Девушки 14-15",IF(G58&lt;=17,"Девушки 16-17",IF(G58&lt;=19,"Девушки 18-19",IF(G58&lt;=23,"Юниорки",IF(G58&lt;=39,"open",IF(G58&lt;=44,"Ветераны 40-44",IF(G58&lt;=49,"Ветераны 44-49",IF(G58&lt;=54,"Ветераны 50-54",IF(G58&lt;=49,"Ветераны 55-59",IF(G58&lt;=64,"Ветераны 60-64",IF(G58&lt;=69,"Ветераны 65-69",IF(G58&lt;=74,"Ветераны 70-74",IF(G58&lt;=79,"Ветераны 75-79","+80"))))))))))))))</f>
        <v>open</v>
      </c>
      <c r="J58" s="45" t="s">
        <v>93</v>
      </c>
      <c r="K58" s="45" t="s">
        <v>95</v>
      </c>
      <c r="L58" s="45">
        <v>53.4</v>
      </c>
      <c r="M58" s="50">
        <f>IF(L58&gt;0,INDEX('Мэлоун для женщин'!$A$1:$K$166,MATCH(INT(L58),'Мэлоун для женщин'!$A:$A),MATCH(ROUND(MOD(L58,1),1),'Мэлоун для женщин'!$A$1:$K$1)),0)</f>
        <v>0.94769999999999999</v>
      </c>
      <c r="N58" s="59"/>
      <c r="O58" s="59"/>
      <c r="P58" s="59"/>
      <c r="Q58" s="59"/>
      <c r="R58" s="81" t="s">
        <v>117</v>
      </c>
      <c r="S58" s="82" t="s">
        <v>125</v>
      </c>
      <c r="T58" s="59"/>
      <c r="U58" s="59"/>
      <c r="V58" s="59"/>
      <c r="W58" s="59"/>
      <c r="X58" s="59"/>
      <c r="Y58" s="59"/>
      <c r="Z58" s="83"/>
      <c r="AA58" s="84"/>
    </row>
    <row r="59" spans="2:27" s="31" customFormat="1" ht="19.5" customHeight="1" x14ac:dyDescent="0.25">
      <c r="C59" s="91" t="s">
        <v>114</v>
      </c>
      <c r="D59" s="91"/>
      <c r="E59" s="91"/>
      <c r="F59" s="66"/>
      <c r="G59" s="67"/>
      <c r="H59" s="68"/>
      <c r="I59" s="67"/>
      <c r="J59" s="65"/>
      <c r="K59" s="65"/>
      <c r="L59" s="65"/>
      <c r="M59" s="69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1"/>
      <c r="AA59" s="65"/>
    </row>
    <row r="60" spans="2:27" x14ac:dyDescent="0.25">
      <c r="C60" s="85"/>
      <c r="D60" s="36">
        <f>IF(L60=0,0,IF(L60&lt;=44,44,IF(L60&lt;=48,48,IF(L60&lt;=52,52,IF(L60&lt;=56,56,IF(L60&lt;=60,60,IF(L60&lt;=67.5,67.5,IF(L60&lt;=75,75,IF(L60&lt;=82.5,82.5,IF(L60&lt;=90,90,"+90"))))))))))</f>
        <v>67.5</v>
      </c>
      <c r="E60" s="35" t="s">
        <v>94</v>
      </c>
      <c r="F60" s="37">
        <v>28351</v>
      </c>
      <c r="G60" s="38">
        <f t="shared" ref="G60:G61" si="17">IF(F60&gt;0,IF(DATE(2020,MONTH(F60),DAY(F60))&lt;=DATE(2020,12,12),2020-YEAR(F60),2020-YEAR(F60)-1),0)</f>
        <v>43</v>
      </c>
      <c r="H60" s="39">
        <f>IF(G60&gt;40,INDEX('возрастной коэф'!$B$1:$B$41,MATCH(G60,'возрастной коэф'!$A:$A),1),1)</f>
        <v>1.018</v>
      </c>
      <c r="I60" s="38" t="str">
        <f>IF(G60=0,"",IF(G60&lt;=15,"Девушки 14-15",IF(G60&lt;=17,"Девушки 16-17",IF(G60&lt;=19,"Девушки 18-19",IF(G60&lt;=23,"Юниорки",IF(G60&lt;=39,"open",IF(G60&lt;=44,"Ветераны 40-44",IF(G60&lt;=49,"Ветераны 44-49",IF(G60&lt;=54,"Ветераны 50-54",IF(G60&lt;=49,"Ветераны 55-59",IF(G60&lt;=64,"Ветераны 60-64",IF(G60&lt;=69,"Ветераны 65-69",IF(G60&lt;=74,"Ветераны 70-74",IF(G60&lt;=79,"Ветераны 75-79","+80"))))))))))))))</f>
        <v>Ветераны 40-44</v>
      </c>
      <c r="J60" s="35" t="s">
        <v>93</v>
      </c>
      <c r="K60" s="35" t="s">
        <v>95</v>
      </c>
      <c r="L60" s="35">
        <v>65.7</v>
      </c>
      <c r="M60" s="40">
        <f>IF(L60&gt;0,INDEX('Мэлоун для женщин'!$A$1:$K$166,MATCH(INT(L60),'Мэлоун для женщин'!$A:$A),MATCH(ROUND(MOD(L60,1),1),'Мэлоун для женщин'!$A$1:$K$1)),0)</f>
        <v>0.79690000000000005</v>
      </c>
      <c r="N60" s="58"/>
      <c r="O60" s="58"/>
      <c r="P60" s="58"/>
      <c r="Q60" s="58"/>
      <c r="R60" s="60" t="s">
        <v>115</v>
      </c>
      <c r="S60" s="61" t="s">
        <v>122</v>
      </c>
      <c r="T60" s="58"/>
      <c r="U60" s="58"/>
      <c r="V60" s="58"/>
      <c r="W60" s="58"/>
      <c r="X60" s="58"/>
      <c r="Y60" s="58"/>
      <c r="Z60" s="64"/>
      <c r="AA60" s="63"/>
    </row>
    <row r="61" spans="2:27" ht="16.5" thickBot="1" x14ac:dyDescent="0.3">
      <c r="C61" s="86"/>
      <c r="D61" s="46">
        <f>IF(L61=0,0,IF(L61&lt;=52,52,IF(L61&lt;=56,56,IF(L61&lt;=60,60,IF(L61&lt;=67.5,67.5,IF(L61&lt;=75,75,IF(L61&lt;=82.5,82.5,IF(L61&lt;=90,90,IF(L61&lt;=100,100,IF(L61&lt;=110,110,IF(L61&lt;=125,125,IF(L61&lt;=140,140,"+140"))))))))))))</f>
        <v>82.5</v>
      </c>
      <c r="E61" s="45" t="s">
        <v>92</v>
      </c>
      <c r="F61" s="47">
        <v>27888</v>
      </c>
      <c r="G61" s="48">
        <f t="shared" si="17"/>
        <v>44</v>
      </c>
      <c r="H61" s="49">
        <f>IF(G61&gt;40,INDEX('возрастной коэф'!$B$1:$B$41,MATCH(G61,'возрастной коэф'!$A:$A),1),1)</f>
        <v>1.0309999999999999</v>
      </c>
      <c r="I61" s="48" t="str">
        <f>IF(G61=0,"",IF(G61&lt;=15,"Юноши 14-15",IF(G61&lt;=17,"Юноши 16-17",IF(G61&lt;=19,"Юноши 18-19",IF(G61&lt;=23,"Юниоры",IF(G61&lt;=39,"open",IF(G61&lt;=44,"Ветераны 40-44",IF(G61&lt;=49,"Ветераны 45-49",IF(G61&lt;=54,"Ветераны 50-54",IF(G61&lt;=59,"Ветераны 55-59",IF(G61&lt;=64,"Ветераны 60-64",IF(G61&lt;=69,"Ветераны 65-69",IF(G61&lt;=74,"Ветераны 70-74",IF(G61&lt;=79,"Ветераны 75-79","+80"))))))))))))))</f>
        <v>Ветераны 40-44</v>
      </c>
      <c r="J61" s="45" t="s">
        <v>93</v>
      </c>
      <c r="K61" s="45"/>
      <c r="L61" s="45">
        <v>81</v>
      </c>
      <c r="M61" s="50">
        <f>IF(L61&gt;0,INDEX('Шварц для мужчин'!$A$1:$K$166,MATCH(INT(L61),'Шварц для мужчин'!$A:$A),MATCH(ROUND(MOD(L61,1),1),'Шварц для мужчин'!$A$1:$K$1)),0)</f>
        <v>0.62729999999999997</v>
      </c>
      <c r="N61" s="59"/>
      <c r="O61" s="59"/>
      <c r="P61" s="59"/>
      <c r="Q61" s="59"/>
      <c r="R61" s="81" t="s">
        <v>116</v>
      </c>
      <c r="S61" s="82" t="s">
        <v>123</v>
      </c>
      <c r="T61" s="59"/>
      <c r="U61" s="59"/>
      <c r="V61" s="59"/>
      <c r="W61" s="59"/>
      <c r="X61" s="59"/>
      <c r="Y61" s="59"/>
      <c r="Z61" s="83"/>
      <c r="AA61" s="84"/>
    </row>
    <row r="62" spans="2:27" s="31" customFormat="1" x14ac:dyDescent="0.25">
      <c r="C62" s="87"/>
      <c r="D62" s="65"/>
      <c r="E62" s="65"/>
      <c r="F62" s="66"/>
      <c r="G62" s="67"/>
      <c r="H62" s="68"/>
      <c r="I62" s="67"/>
      <c r="J62" s="65"/>
      <c r="K62" s="65"/>
      <c r="L62" s="65"/>
      <c r="M62" s="69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1"/>
      <c r="AA62" s="65"/>
    </row>
    <row r="63" spans="2:27" s="30" customFormat="1" x14ac:dyDescent="0.25">
      <c r="B63" s="29"/>
      <c r="C63" s="44" t="s">
        <v>118</v>
      </c>
      <c r="D63" s="32"/>
      <c r="E63" s="33"/>
      <c r="F63" s="32"/>
      <c r="G63" s="32"/>
      <c r="H63" s="34"/>
      <c r="I63" s="32"/>
      <c r="J63" s="32"/>
      <c r="K63" s="32"/>
      <c r="L63" s="32"/>
      <c r="M63" s="32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32"/>
      <c r="AA63" s="32"/>
    </row>
    <row r="64" spans="2:27" x14ac:dyDescent="0.25">
      <c r="C64" s="90" t="s">
        <v>119</v>
      </c>
      <c r="D64" s="90"/>
      <c r="E64" s="90"/>
    </row>
    <row r="65" spans="3:27" ht="16.5" thickBot="1" x14ac:dyDescent="0.3">
      <c r="C65" s="86"/>
      <c r="D65" s="46">
        <f t="shared" si="5"/>
        <v>52</v>
      </c>
      <c r="E65" s="45" t="s">
        <v>27</v>
      </c>
      <c r="F65" s="47">
        <v>40381</v>
      </c>
      <c r="G65" s="48">
        <f t="shared" si="0"/>
        <v>10</v>
      </c>
      <c r="H65" s="49">
        <f>IF(G65&gt;40,INDEX('возрастной коэф'!$B$1:$B$41,MATCH(G65,'возрастной коэф'!$A:$A),1),1)</f>
        <v>1</v>
      </c>
      <c r="I65" s="48" t="str">
        <f t="shared" si="6"/>
        <v>Юноши 14-15</v>
      </c>
      <c r="J65" s="45" t="s">
        <v>83</v>
      </c>
      <c r="K65" s="45" t="s">
        <v>19</v>
      </c>
      <c r="L65" s="45">
        <v>41.2</v>
      </c>
      <c r="M65" s="50">
        <f>IF(L65&gt;0,INDEX('Шварц для мужчин'!$A$1:$K$166,MATCH(INT(L65),'Шварц для мужчин'!$A:$A),MATCH(ROUND(MOD(L65,1),1),'Шварц для мужчин'!$A$1:$K$1)),0)</f>
        <v>1.2656000000000001</v>
      </c>
      <c r="N65" s="59"/>
      <c r="O65" s="59"/>
      <c r="P65" s="59"/>
      <c r="Q65" s="59"/>
      <c r="R65" s="59">
        <v>55</v>
      </c>
      <c r="S65" s="59">
        <v>57.5</v>
      </c>
      <c r="T65" s="59">
        <v>-60</v>
      </c>
      <c r="U65" s="59">
        <v>-60</v>
      </c>
      <c r="V65" s="59"/>
      <c r="W65" s="59"/>
      <c r="X65" s="59"/>
      <c r="Y65" s="59"/>
      <c r="Z65" s="51">
        <f t="shared" si="1"/>
        <v>57.5</v>
      </c>
      <c r="AA65" s="46">
        <f t="shared" si="2"/>
        <v>72.772000000000006</v>
      </c>
    </row>
    <row r="66" spans="3:27" s="31" customFormat="1" ht="18.75" customHeight="1" x14ac:dyDescent="0.25">
      <c r="C66" s="91" t="s">
        <v>105</v>
      </c>
      <c r="D66" s="91"/>
      <c r="E66" s="91"/>
      <c r="F66" s="66"/>
      <c r="G66" s="67"/>
      <c r="H66" s="68"/>
      <c r="I66" s="67"/>
      <c r="J66" s="65"/>
      <c r="K66" s="65"/>
      <c r="L66" s="65"/>
      <c r="M66" s="69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1"/>
      <c r="AA66" s="65"/>
    </row>
    <row r="67" spans="3:27" x14ac:dyDescent="0.25">
      <c r="C67" s="85"/>
      <c r="D67" s="36">
        <f t="shared" si="5"/>
        <v>82.5</v>
      </c>
      <c r="E67" s="35" t="s">
        <v>86</v>
      </c>
      <c r="F67" s="37">
        <v>19200</v>
      </c>
      <c r="G67" s="38">
        <f t="shared" si="0"/>
        <v>68</v>
      </c>
      <c r="H67" s="39">
        <f>IF(G67&gt;40,INDEX('возрастной коэф'!$B$1:$B$41,MATCH(G67,'возрастной коэф'!$A:$A),1),1)</f>
        <v>2.0299999999999998</v>
      </c>
      <c r="I67" s="38" t="str">
        <f t="shared" si="6"/>
        <v>Ветераны 65-69</v>
      </c>
      <c r="J67" s="35" t="s">
        <v>45</v>
      </c>
      <c r="K67" s="35" t="s">
        <v>46</v>
      </c>
      <c r="L67" s="35">
        <v>81</v>
      </c>
      <c r="M67" s="40">
        <f>IF(L67&gt;0,INDEX('Шварц для мужчин'!$A$1:$K$166,MATCH(INT(L67),'Шварц для мужчин'!$A:$A),MATCH(ROUND(MOD(L67,1),1),'Шварц для мужчин'!$A$1:$K$1)),0)</f>
        <v>0.62729999999999997</v>
      </c>
      <c r="N67" s="58"/>
      <c r="O67" s="58"/>
      <c r="P67" s="58"/>
      <c r="Q67" s="58"/>
      <c r="R67" s="58">
        <v>130</v>
      </c>
      <c r="S67" s="58">
        <v>140</v>
      </c>
      <c r="T67" s="58">
        <v>-145</v>
      </c>
      <c r="U67" s="58"/>
      <c r="V67" s="58"/>
      <c r="W67" s="58"/>
      <c r="X67" s="58"/>
      <c r="Y67" s="58"/>
      <c r="Z67" s="41">
        <f t="shared" si="1"/>
        <v>140</v>
      </c>
      <c r="AA67" s="36">
        <f t="shared" si="2"/>
        <v>178.27866</v>
      </c>
    </row>
    <row r="68" spans="3:27" x14ac:dyDescent="0.25">
      <c r="C68" s="85"/>
      <c r="D68" s="36">
        <f t="shared" si="5"/>
        <v>100</v>
      </c>
      <c r="E68" s="35" t="s">
        <v>26</v>
      </c>
      <c r="F68" s="37">
        <v>32136</v>
      </c>
      <c r="G68" s="38">
        <f t="shared" si="0"/>
        <v>32</v>
      </c>
      <c r="H68" s="39">
        <f>IF(G68&gt;40,INDEX('возрастной коэф'!$B$1:$B$41,MATCH(G68,'возрастной коэф'!$A:$A),1),1)</f>
        <v>1</v>
      </c>
      <c r="I68" s="38" t="str">
        <f t="shared" si="6"/>
        <v>open</v>
      </c>
      <c r="J68" s="35" t="s">
        <v>20</v>
      </c>
      <c r="K68" s="35"/>
      <c r="L68" s="35">
        <v>98.3</v>
      </c>
      <c r="M68" s="40">
        <f>IF(L68&gt;0,INDEX('Шварц для мужчин'!$A$1:$K$166,MATCH(INT(L68),'Шварц для мужчин'!$A:$A),MATCH(ROUND(MOD(L68,1),1),'Шварц для мужчин'!$A$1:$K$1)),0)</f>
        <v>0.55830000000000002</v>
      </c>
      <c r="N68" s="58"/>
      <c r="O68" s="58"/>
      <c r="P68" s="58"/>
      <c r="Q68" s="58"/>
      <c r="R68" s="58">
        <v>150</v>
      </c>
      <c r="S68" s="58">
        <v>-155</v>
      </c>
      <c r="T68" s="58">
        <v>-155</v>
      </c>
      <c r="U68" s="58"/>
      <c r="V68" s="58"/>
      <c r="W68" s="58"/>
      <c r="X68" s="58"/>
      <c r="Y68" s="58"/>
      <c r="Z68" s="41">
        <f t="shared" si="1"/>
        <v>150</v>
      </c>
      <c r="AA68" s="36">
        <f t="shared" si="2"/>
        <v>83.745000000000005</v>
      </c>
    </row>
    <row r="69" spans="3:27" ht="16.5" thickBot="1" x14ac:dyDescent="0.3">
      <c r="C69" s="86"/>
      <c r="D69" s="46">
        <f t="shared" si="5"/>
        <v>110</v>
      </c>
      <c r="E69" s="45" t="s">
        <v>84</v>
      </c>
      <c r="F69" s="47">
        <v>31872</v>
      </c>
      <c r="G69" s="48">
        <f t="shared" si="0"/>
        <v>33</v>
      </c>
      <c r="H69" s="49">
        <f>IF(G69&gt;40,INDEX('возрастной коэф'!$B$1:$B$41,MATCH(G69,'возрастной коэф'!$A:$A),1),1)</f>
        <v>1</v>
      </c>
      <c r="I69" s="48" t="str">
        <f t="shared" si="6"/>
        <v>open</v>
      </c>
      <c r="J69" s="45" t="s">
        <v>85</v>
      </c>
      <c r="K69" s="45"/>
      <c r="L69" s="45">
        <v>104.7</v>
      </c>
      <c r="M69" s="50">
        <f>IF(L69&gt;0,INDEX('Шварц для мужчин'!$A$1:$K$166,MATCH(INT(L69),'Шварц для мужчин'!$A:$A),MATCH(ROUND(MOD(L69,1),1),'Шварц для мужчин'!$A$1:$K$1)),0)</f>
        <v>0.54430000000000001</v>
      </c>
      <c r="N69" s="59"/>
      <c r="O69" s="59"/>
      <c r="P69" s="59"/>
      <c r="Q69" s="59"/>
      <c r="R69" s="59">
        <v>200</v>
      </c>
      <c r="S69" s="59">
        <v>205</v>
      </c>
      <c r="T69" s="59">
        <v>210</v>
      </c>
      <c r="U69" s="59"/>
      <c r="V69" s="59"/>
      <c r="W69" s="59"/>
      <c r="X69" s="59"/>
      <c r="Y69" s="59"/>
      <c r="Z69" s="51">
        <f t="shared" si="1"/>
        <v>210</v>
      </c>
      <c r="AA69" s="46">
        <f t="shared" si="2"/>
        <v>114.303</v>
      </c>
    </row>
    <row r="70" spans="3:27" s="31" customFormat="1" x14ac:dyDescent="0.25">
      <c r="C70" s="91" t="s">
        <v>120</v>
      </c>
      <c r="D70" s="91"/>
      <c r="E70" s="91"/>
      <c r="F70" s="66"/>
      <c r="G70" s="67"/>
      <c r="H70" s="68"/>
      <c r="I70" s="67"/>
      <c r="J70" s="65"/>
      <c r="K70" s="65"/>
      <c r="L70" s="65"/>
      <c r="M70" s="69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1"/>
      <c r="AA70" s="65"/>
    </row>
    <row r="71" spans="3:27" x14ac:dyDescent="0.25">
      <c r="C71" s="85"/>
      <c r="D71" s="36">
        <f>IF(L71=0,0,IF(L71&lt;=52,52,IF(L71&lt;=56,56,IF(L71&lt;=60,60,IF(L71&lt;=67.5,67.5,IF(L71&lt;=75,75,IF(L71&lt;=82.5,82.5,IF(L71&lt;=90,90,IF(L71&lt;=100,100,IF(L71&lt;=110,110,IF(L71&lt;=125,125,IF(L71&lt;=140,140,"+140"))))))))))))</f>
        <v>90</v>
      </c>
      <c r="E71" s="35" t="s">
        <v>89</v>
      </c>
      <c r="F71" s="37">
        <v>29012</v>
      </c>
      <c r="G71" s="38">
        <f>IF(F71&gt;0,IF(DATE(2020,MONTH(F71),DAY(F71))&lt;=DATE(2020,12,12),2020-YEAR(F71),2020-YEAR(F71)-1),0)</f>
        <v>41</v>
      </c>
      <c r="H71" s="39">
        <f>IF(G71&gt;40,INDEX('возрастной коэф'!$B$1:$B$41,MATCH(G71,'возрастной коэф'!$A:$A),1),1)</f>
        <v>1.0029999999999999</v>
      </c>
      <c r="I71" s="38" t="str">
        <f>IF(G71=0,"",IF(G71&lt;=15,"Юноши 14-15",IF(G71&lt;=17,"Юноши 16-17",IF(G71&lt;=19,"Юноши 18-19",IF(G71&lt;=23,"Юниоры",IF(G71&lt;=39,"open",IF(G71&lt;=44,"Ветераны 40-44",IF(G71&lt;=49,"Ветераны 45-49",IF(G71&lt;=54,"Ветераны 50-54",IF(G71&lt;=59,"Ветераны 55-59",IF(G71&lt;=64,"Ветераны 60-64",IF(G71&lt;=69,"Ветераны 65-69",IF(G71&lt;=74,"Ветераны 70-74",IF(G71&lt;=79,"Ветераны 75-79","+80"))))))))))))))</f>
        <v>Ветераны 40-44</v>
      </c>
      <c r="J71" s="35" t="s">
        <v>45</v>
      </c>
      <c r="K71" s="35" t="s">
        <v>46</v>
      </c>
      <c r="L71" s="35">
        <v>87.4</v>
      </c>
      <c r="M71" s="40">
        <f>IF(L71&gt;0,INDEX('Шварц для мужчин'!$A$1:$K$166,MATCH(INT(L71),'Шварц для мужчин'!$A:$A),MATCH(ROUND(MOD(L71,1),1),'Шварц для мужчин'!$A$1:$K$1)),0)</f>
        <v>0.59599999999999997</v>
      </c>
      <c r="N71" s="58"/>
      <c r="O71" s="58"/>
      <c r="P71" s="58"/>
      <c r="Q71" s="58"/>
      <c r="R71" s="58">
        <v>-210</v>
      </c>
      <c r="S71" s="58">
        <v>-210</v>
      </c>
      <c r="T71" s="58">
        <v>210</v>
      </c>
      <c r="U71" s="58"/>
      <c r="V71" s="58"/>
      <c r="W71" s="58"/>
      <c r="X71" s="58"/>
      <c r="Y71" s="58"/>
      <c r="Z71" s="41">
        <f>MAX(N71:P71)+MAX(R71:T71)+MAX(V71:X71)</f>
        <v>210</v>
      </c>
      <c r="AA71" s="36">
        <f>Z71*M71*H71</f>
        <v>125.53547999999998</v>
      </c>
    </row>
    <row r="72" spans="3:27" ht="16.5" thickBot="1" x14ac:dyDescent="0.3">
      <c r="C72" s="86"/>
      <c r="D72" s="46">
        <f>IF(L72=0,0,IF(L72&lt;=52,52,IF(L72&lt;=56,56,IF(L72&lt;=60,60,IF(L72&lt;=67.5,67.5,IF(L72&lt;=75,75,IF(L72&lt;=82.5,82.5,IF(L72&lt;=90,90,IF(L72&lt;=100,100,IF(L72&lt;=110,110,IF(L72&lt;=125,125,IF(L72&lt;=140,140,"+140"))))))))))))</f>
        <v>125</v>
      </c>
      <c r="E72" s="45" t="s">
        <v>87</v>
      </c>
      <c r="F72" s="47">
        <v>25689</v>
      </c>
      <c r="G72" s="48">
        <f>IF(F72&gt;0,IF(DATE(2020,MONTH(F72),DAY(F72))&lt;=DATE(2020,12,12),2020-YEAR(F72),2020-YEAR(F72)-1),0)</f>
        <v>50</v>
      </c>
      <c r="H72" s="49">
        <f>IF(G72&gt;40,INDEX('возрастной коэф'!$B$1:$B$41,MATCH(G72,'возрастной коэф'!$A:$A),1),1)</f>
        <v>1.173</v>
      </c>
      <c r="I72" s="48" t="s">
        <v>25</v>
      </c>
      <c r="J72" s="45"/>
      <c r="K72" s="45" t="s">
        <v>88</v>
      </c>
      <c r="L72" s="45">
        <v>115.5</v>
      </c>
      <c r="M72" s="50">
        <f>IF(L72&gt;0,INDEX('Шварц для мужчин'!$A$1:$K$166,MATCH(INT(L72),'Шварц для мужчин'!$A:$A),MATCH(ROUND(MOD(L72,1),1),'Шварц для мужчин'!$A$1:$K$1)),0)</f>
        <v>0.53090000000000004</v>
      </c>
      <c r="N72" s="59"/>
      <c r="O72" s="59"/>
      <c r="P72" s="59"/>
      <c r="Q72" s="59"/>
      <c r="R72" s="59">
        <v>-260</v>
      </c>
      <c r="S72" s="59">
        <v>260</v>
      </c>
      <c r="T72" s="59">
        <v>280</v>
      </c>
      <c r="U72" s="59"/>
      <c r="V72" s="59"/>
      <c r="W72" s="59"/>
      <c r="X72" s="59"/>
      <c r="Y72" s="59"/>
      <c r="Z72" s="51">
        <f>MAX(N72:P72)+MAX(R72:T72)+MAX(V72:X72)</f>
        <v>280</v>
      </c>
      <c r="AA72" s="46">
        <f>Z72*M72*H72</f>
        <v>174.36879600000003</v>
      </c>
    </row>
    <row r="73" spans="3:27" s="31" customFormat="1" x14ac:dyDescent="0.25">
      <c r="C73" s="91" t="s">
        <v>111</v>
      </c>
      <c r="D73" s="91"/>
      <c r="E73" s="91"/>
      <c r="F73" s="66"/>
      <c r="G73" s="67"/>
      <c r="H73" s="68"/>
      <c r="I73" s="67"/>
      <c r="J73" s="65"/>
      <c r="K73" s="65"/>
      <c r="L73" s="65"/>
      <c r="M73" s="69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1"/>
      <c r="AA73" s="65"/>
    </row>
    <row r="74" spans="3:27" ht="16.5" thickBot="1" x14ac:dyDescent="0.3">
      <c r="C74" s="86"/>
      <c r="D74" s="46">
        <f>IF(L74=0,0,IF(L74&lt;=52,52,IF(L74&lt;=56,56,IF(L74&lt;=60,60,IF(L74&lt;=67.5,67.5,IF(L74&lt;=75,75,IF(L74&lt;=82.5,82.5,IF(L74&lt;=90,90,IF(L74&lt;=100,100,IF(L74&lt;=110,110,IF(L74&lt;=125,125,IF(L74&lt;=140,140,"+140"))))))))))))</f>
        <v>90</v>
      </c>
      <c r="E74" s="45" t="s">
        <v>98</v>
      </c>
      <c r="F74" s="47">
        <v>34176</v>
      </c>
      <c r="G74" s="48">
        <f t="shared" ref="G74:G76" si="18">IF(F74&gt;0,IF(DATE(2020,MONTH(F74),DAY(F74))&lt;=DATE(2020,12,12),2020-YEAR(F74),2020-YEAR(F74)-1),0)</f>
        <v>27</v>
      </c>
      <c r="H74" s="49">
        <f>IF(G74&gt;40,INDEX('возрастной коэф'!$B$1:$B$41,MATCH(G74,'возрастной коэф'!$A:$A),1),1)</f>
        <v>1</v>
      </c>
      <c r="I74" s="48" t="str">
        <f>IF(G74=0,"",IF(G74&lt;=15,"Юноши 14-15",IF(G74&lt;=17,"Юноши 16-17",IF(G74&lt;=19,"Юноши 18-19",IF(G74&lt;=23,"Юниоры",IF(G74&lt;=39,"open",IF(G74&lt;=44,"Ветераны 40-44",IF(G74&lt;=49,"Ветераны 45-49",IF(G74&lt;=54,"Ветераны 50-54",IF(G74&lt;=59,"Ветераны 55-59",IF(G74&lt;=64,"Ветераны 60-64",IF(G74&lt;=69,"Ветераны 65-69",IF(G74&lt;=74,"Ветераны 70-74",IF(G74&lt;=79,"Ветераны 75-79","+80"))))))))))))))</f>
        <v>open</v>
      </c>
      <c r="J74" s="45" t="s">
        <v>99</v>
      </c>
      <c r="K74" s="45"/>
      <c r="L74" s="45">
        <v>90</v>
      </c>
      <c r="M74" s="50">
        <f>IF(L74&gt;0,INDEX('Шварц для мужчин'!$A$1:$K$166,MATCH(INT(L74),'Шварц для мужчин'!$A:$A),MATCH(ROUND(MOD(L74,1),1),'Шварц для мужчин'!$A$1:$K$1)),0)</f>
        <v>0.58530000000000004</v>
      </c>
      <c r="N74" s="59">
        <v>210</v>
      </c>
      <c r="O74" s="59">
        <v>220</v>
      </c>
      <c r="P74" s="59">
        <v>-230</v>
      </c>
      <c r="Q74" s="59"/>
      <c r="R74" s="59">
        <v>160</v>
      </c>
      <c r="S74" s="59">
        <v>165</v>
      </c>
      <c r="T74" s="59">
        <v>167.5</v>
      </c>
      <c r="U74" s="59"/>
      <c r="V74" s="59">
        <v>220</v>
      </c>
      <c r="W74" s="59">
        <v>240</v>
      </c>
      <c r="X74" s="59">
        <v>-257.5</v>
      </c>
      <c r="Y74" s="59"/>
      <c r="Z74" s="51">
        <f t="shared" si="1"/>
        <v>627.5</v>
      </c>
      <c r="AA74" s="46">
        <f t="shared" ref="AA74" si="19">Z74*M74*H74</f>
        <v>367.27575000000002</v>
      </c>
    </row>
    <row r="75" spans="3:27" s="31" customFormat="1" ht="21" customHeight="1" x14ac:dyDescent="0.25">
      <c r="C75" s="89" t="s">
        <v>126</v>
      </c>
      <c r="D75" s="89"/>
      <c r="E75" s="89"/>
      <c r="F75" s="66"/>
      <c r="G75" s="67"/>
      <c r="H75" s="68"/>
      <c r="I75" s="67"/>
      <c r="J75" s="65"/>
      <c r="K75" s="65"/>
      <c r="L75" s="65"/>
      <c r="M75" s="69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1"/>
      <c r="AA75" s="65"/>
    </row>
    <row r="76" spans="3:27" ht="16.5" thickBot="1" x14ac:dyDescent="0.3">
      <c r="C76" s="86"/>
      <c r="D76" s="46">
        <f>IF(L76=0,0,IF(L76&lt;=52,52,IF(L76&lt;=56,56,IF(L76&lt;=60,60,IF(L76&lt;=67.5,67.5,IF(L76&lt;=75,75,IF(L76&lt;=82.5,82.5,IF(L76&lt;=90,90,IF(L76&lt;=100,100,IF(L76&lt;=110,110,IF(L76&lt;=125,125,IF(L76&lt;=140,140,"+140"))))))))))))</f>
        <v>82.5</v>
      </c>
      <c r="E76" s="45" t="s">
        <v>90</v>
      </c>
      <c r="F76" s="47">
        <v>34333</v>
      </c>
      <c r="G76" s="48">
        <f t="shared" si="18"/>
        <v>26</v>
      </c>
      <c r="H76" s="49">
        <f>IF(G76&gt;40,INDEX('возрастной коэф'!$B$1:$B$41,MATCH(G76,'возрастной коэф'!$A:$A),1),1)</f>
        <v>1</v>
      </c>
      <c r="I76" s="48" t="str">
        <f>IF(G76=0,"",IF(G76&lt;=15,"Юноши 14-15",IF(G76&lt;=17,"Юноши 16-17",IF(G76&lt;=19,"Юноши 18-19",IF(G76&lt;=23,"Юниоры",IF(G76&lt;=39,"open",IF(G76&lt;=44,"Ветераны 40-44",IF(G76&lt;=49,"Ветераны 45-49",IF(G76&lt;=54,"Ветераны 50-54",IF(G76&lt;=59,"Ветераны 55-59",IF(G76&lt;=64,"Ветераны 60-64",IF(G76&lt;=69,"Ветераны 65-69",IF(G76&lt;=74,"Ветераны 70-74",IF(G76&lt;=79,"Ветераны 75-79","+80"))))))))))))))</f>
        <v>open</v>
      </c>
      <c r="J76" s="45" t="s">
        <v>91</v>
      </c>
      <c r="K76" s="45"/>
      <c r="L76" s="45">
        <v>79</v>
      </c>
      <c r="M76" s="50">
        <f>IF(L76&gt;0,INDEX('Шварц для мужчин'!$A$1:$K$166,MATCH(INT(L76),'Шварц для мужчин'!$A:$A),MATCH(ROUND(MOD(L76,1),1),'Шварц для мужчин'!$A$1:$K$1)),0)</f>
        <v>0.63880000000000003</v>
      </c>
      <c r="N76" s="59"/>
      <c r="O76" s="59"/>
      <c r="P76" s="59"/>
      <c r="Q76" s="59"/>
      <c r="R76" s="81" t="s">
        <v>121</v>
      </c>
      <c r="S76" s="82" t="s">
        <v>124</v>
      </c>
      <c r="T76" s="59"/>
      <c r="U76" s="59"/>
      <c r="V76" s="59"/>
      <c r="W76" s="59"/>
      <c r="X76" s="59"/>
      <c r="Y76" s="59"/>
      <c r="Z76" s="51"/>
      <c r="AA76" s="46"/>
    </row>
  </sheetData>
  <sortState ref="C7:AA11">
    <sortCondition ref="C7:C11"/>
    <sortCondition ref="D7:D11"/>
    <sortCondition ref="I7:I11"/>
  </sortState>
  <mergeCells count="31">
    <mergeCell ref="M4:M5"/>
    <mergeCell ref="N4:Q4"/>
    <mergeCell ref="R4:U4"/>
    <mergeCell ref="V4:Y4"/>
    <mergeCell ref="Z4:Z5"/>
    <mergeCell ref="C1:AA2"/>
    <mergeCell ref="C12:E12"/>
    <mergeCell ref="C36:E36"/>
    <mergeCell ref="C38:E38"/>
    <mergeCell ref="C41:E41"/>
    <mergeCell ref="H4:H5"/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AA4:AA5"/>
    <mergeCell ref="C75:E75"/>
    <mergeCell ref="C7:E7"/>
    <mergeCell ref="C59:E59"/>
    <mergeCell ref="C64:E64"/>
    <mergeCell ref="C66:E66"/>
    <mergeCell ref="C70:E70"/>
    <mergeCell ref="C73:E73"/>
    <mergeCell ref="C43:E43"/>
    <mergeCell ref="C51:E51"/>
    <mergeCell ref="C57:E5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6"/>
  <sheetViews>
    <sheetView workbookViewId="0">
      <selection activeCell="B2" sqref="B2"/>
    </sheetView>
  </sheetViews>
  <sheetFormatPr defaultColWidth="9.140625" defaultRowHeight="15" x14ac:dyDescent="0.25"/>
  <cols>
    <col min="1" max="1" width="9.140625" style="4"/>
    <col min="2" max="9" width="9.140625" style="2"/>
    <col min="10" max="10" width="9.140625" style="15"/>
    <col min="11" max="11" width="9.140625" style="2"/>
    <col min="12" max="12" width="8.85546875"/>
    <col min="13" max="18" width="9.140625" style="1"/>
    <col min="19" max="19" width="10.28515625" style="1" bestFit="1" customWidth="1"/>
    <col min="20" max="16384" width="9.140625" style="1"/>
  </cols>
  <sheetData>
    <row r="1" spans="1:20" s="7" customFormat="1" x14ac:dyDescent="0.25">
      <c r="A1" s="4"/>
      <c r="B1" s="6">
        <v>0</v>
      </c>
      <c r="C1" s="6">
        <v>0.1</v>
      </c>
      <c r="D1" s="6">
        <v>0.2</v>
      </c>
      <c r="E1" s="6">
        <v>0.3</v>
      </c>
      <c r="F1" s="6">
        <v>0.4</v>
      </c>
      <c r="G1" s="6">
        <v>0.5</v>
      </c>
      <c r="H1" s="6">
        <v>0.6</v>
      </c>
      <c r="I1" s="6">
        <v>0.7</v>
      </c>
      <c r="J1" s="14">
        <v>0.8</v>
      </c>
      <c r="K1" s="6">
        <v>0.9</v>
      </c>
    </row>
    <row r="2" spans="1:20" x14ac:dyDescent="0.25">
      <c r="A2" s="5">
        <v>40</v>
      </c>
      <c r="B2" s="3">
        <v>1.3132999999999999</v>
      </c>
      <c r="C2" s="3">
        <v>1.3091999999999999</v>
      </c>
      <c r="D2" s="3">
        <v>1.3051999999999999</v>
      </c>
      <c r="E2" s="3">
        <v>1.3010999999999999</v>
      </c>
      <c r="F2" s="3">
        <v>1.2970999999999999</v>
      </c>
      <c r="G2" s="3">
        <v>1.2930999999999999</v>
      </c>
      <c r="H2" s="3">
        <v>1.2890999999999999</v>
      </c>
      <c r="I2" s="3">
        <v>1.2850999999999999</v>
      </c>
      <c r="J2" s="10">
        <v>1.2811999999999999</v>
      </c>
      <c r="K2" s="3">
        <v>1.2773000000000001</v>
      </c>
    </row>
    <row r="3" spans="1:20" x14ac:dyDescent="0.25">
      <c r="A3" s="5">
        <v>41</v>
      </c>
      <c r="B3" s="3">
        <v>1.2734000000000001</v>
      </c>
      <c r="C3" s="3">
        <v>1.2695000000000001</v>
      </c>
      <c r="D3" s="3">
        <v>1.2656000000000001</v>
      </c>
      <c r="E3" s="3">
        <v>1.2618</v>
      </c>
      <c r="F3" s="3">
        <v>1.258</v>
      </c>
      <c r="G3" s="3">
        <v>1.2542</v>
      </c>
      <c r="H3" s="3">
        <v>1.2504</v>
      </c>
      <c r="I3" s="3">
        <v>1.2466999999999999</v>
      </c>
      <c r="J3" s="10">
        <v>1.2428999999999999</v>
      </c>
      <c r="K3" s="3">
        <v>1.2392000000000001</v>
      </c>
    </row>
    <row r="4" spans="1:20" x14ac:dyDescent="0.25">
      <c r="A4" s="5">
        <v>42</v>
      </c>
      <c r="B4" s="3">
        <v>1.2355</v>
      </c>
      <c r="C4" s="3">
        <v>1.2318</v>
      </c>
      <c r="D4" s="3">
        <v>1.2282</v>
      </c>
      <c r="E4" s="3">
        <v>1.2244999999999999</v>
      </c>
      <c r="F4" s="3">
        <v>1.2209000000000001</v>
      </c>
      <c r="G4" s="3">
        <v>1.2173</v>
      </c>
      <c r="H4" s="3">
        <v>1.2138</v>
      </c>
      <c r="I4" s="3">
        <v>1.2101999999999999</v>
      </c>
      <c r="J4" s="10">
        <v>1.2067000000000001</v>
      </c>
      <c r="K4" s="3">
        <v>1.2032</v>
      </c>
      <c r="O4" s="8">
        <v>44.8</v>
      </c>
      <c r="P4"/>
      <c r="Q4"/>
      <c r="R4"/>
      <c r="S4" s="8">
        <f>INDEX($A$1:$K$166,MATCH(INT(O4),$A:$A),MATCH(MOD(O4,1),$A$1:$K$1))</f>
        <v>1.143</v>
      </c>
    </row>
    <row r="5" spans="1:20" x14ac:dyDescent="0.25">
      <c r="A5" s="5">
        <v>43</v>
      </c>
      <c r="B5" s="3">
        <v>1.1997</v>
      </c>
      <c r="C5" s="3">
        <v>1.1961999999999999</v>
      </c>
      <c r="D5" s="3">
        <v>1.1927000000000001</v>
      </c>
      <c r="E5" s="3">
        <v>1.1893</v>
      </c>
      <c r="F5" s="3">
        <v>1.1858</v>
      </c>
      <c r="G5" s="3">
        <v>1.1823999999999999</v>
      </c>
      <c r="H5" s="3">
        <v>1.1791</v>
      </c>
      <c r="I5" s="3">
        <v>1.1757</v>
      </c>
      <c r="J5" s="10">
        <v>1.1722999999999999</v>
      </c>
      <c r="K5" s="3">
        <v>1.169</v>
      </c>
      <c r="O5">
        <v>44.1</v>
      </c>
      <c r="P5"/>
      <c r="Q5"/>
      <c r="R5"/>
      <c r="S5" s="8">
        <f>INDEX($A$1:$K$166,MATCH(INT(O5),$A:$A),MATCH(MOD(O5,1),$A$1:$K$1))</f>
        <v>1.1624000000000001</v>
      </c>
      <c r="T5"/>
    </row>
    <row r="6" spans="1:20" s="13" customFormat="1" x14ac:dyDescent="0.25">
      <c r="A6" s="9">
        <v>44</v>
      </c>
      <c r="B6" s="10">
        <v>1.1657</v>
      </c>
      <c r="C6" s="10">
        <v>1.1624000000000001</v>
      </c>
      <c r="D6" s="10">
        <v>1.1591</v>
      </c>
      <c r="E6" s="10">
        <v>1.1557999999999999</v>
      </c>
      <c r="F6" s="10">
        <v>1.1526000000000001</v>
      </c>
      <c r="G6" s="10">
        <v>1.1494</v>
      </c>
      <c r="H6" s="10">
        <v>1.1462000000000001</v>
      </c>
      <c r="I6" s="11">
        <v>1.143</v>
      </c>
      <c r="J6" s="10">
        <v>1.1397999999999999</v>
      </c>
      <c r="K6" s="10">
        <v>1.1367</v>
      </c>
      <c r="L6" s="12"/>
    </row>
    <row r="7" spans="1:20" x14ac:dyDescent="0.25">
      <c r="A7" s="5">
        <v>45</v>
      </c>
      <c r="B7" s="3">
        <v>1.1335</v>
      </c>
      <c r="C7" s="3">
        <v>1.1304000000000001</v>
      </c>
      <c r="D7" s="3">
        <v>1.1273</v>
      </c>
      <c r="E7" s="3">
        <v>1.1242000000000001</v>
      </c>
      <c r="F7" s="3">
        <v>1.1211</v>
      </c>
      <c r="G7" s="3">
        <v>1.1181000000000001</v>
      </c>
      <c r="H7" s="3">
        <v>1.115</v>
      </c>
      <c r="I7" s="3">
        <v>1.1120000000000001</v>
      </c>
      <c r="J7" s="10">
        <v>1.109</v>
      </c>
      <c r="K7" s="3">
        <v>1.1060000000000001</v>
      </c>
    </row>
    <row r="8" spans="1:20" x14ac:dyDescent="0.25">
      <c r="A8" s="5">
        <v>46</v>
      </c>
      <c r="B8" s="3">
        <v>1.1031</v>
      </c>
      <c r="C8" s="3">
        <v>1.1001000000000001</v>
      </c>
      <c r="D8" s="3">
        <v>1.0972</v>
      </c>
      <c r="E8" s="3">
        <v>1.0942000000000001</v>
      </c>
      <c r="F8" s="3">
        <v>1.0912999999999999</v>
      </c>
      <c r="G8" s="3">
        <v>1.0884</v>
      </c>
      <c r="H8" s="3">
        <v>1.0855999999999999</v>
      </c>
      <c r="I8" s="3">
        <v>1.0827</v>
      </c>
      <c r="J8" s="10">
        <v>1.0799000000000001</v>
      </c>
      <c r="K8" s="3">
        <v>1.077</v>
      </c>
    </row>
    <row r="9" spans="1:20" x14ac:dyDescent="0.25">
      <c r="A9" s="5">
        <v>47</v>
      </c>
      <c r="B9" s="3">
        <v>1.0742</v>
      </c>
      <c r="C9" s="3">
        <v>1.0713999999999999</v>
      </c>
      <c r="D9" s="3">
        <v>1.0686</v>
      </c>
      <c r="E9" s="3">
        <v>1.0659000000000001</v>
      </c>
      <c r="F9" s="3">
        <v>1.0630999999999999</v>
      </c>
      <c r="G9" s="3">
        <v>1.0604</v>
      </c>
      <c r="H9" s="3">
        <v>1.0577000000000001</v>
      </c>
      <c r="I9" s="3">
        <v>1.0549999999999999</v>
      </c>
      <c r="J9" s="10">
        <v>1.0523</v>
      </c>
      <c r="K9" s="3">
        <v>1.0496000000000001</v>
      </c>
    </row>
    <row r="10" spans="1:20" x14ac:dyDescent="0.25">
      <c r="A10" s="5">
        <v>48</v>
      </c>
      <c r="B10" s="3">
        <v>1.0468999999999999</v>
      </c>
      <c r="C10" s="3">
        <v>1.0443</v>
      </c>
      <c r="D10" s="3">
        <v>1.0416000000000001</v>
      </c>
      <c r="E10" s="3">
        <v>1.0389999999999999</v>
      </c>
      <c r="F10" s="3">
        <v>1.0364</v>
      </c>
      <c r="G10" s="3">
        <v>1.0338000000000001</v>
      </c>
      <c r="H10" s="3">
        <v>1.0311999999999999</v>
      </c>
      <c r="I10" s="3">
        <v>1.0286999999999999</v>
      </c>
      <c r="J10" s="10">
        <v>1.0261</v>
      </c>
      <c r="K10" s="3">
        <v>1.0236000000000001</v>
      </c>
    </row>
    <row r="11" spans="1:20" x14ac:dyDescent="0.25">
      <c r="A11" s="5">
        <v>49</v>
      </c>
      <c r="B11" s="3">
        <v>1.0210999999999999</v>
      </c>
      <c r="C11" s="3">
        <v>1.0185999999999999</v>
      </c>
      <c r="D11" s="3">
        <v>1.0161</v>
      </c>
      <c r="E11" s="3">
        <v>1.0136000000000001</v>
      </c>
      <c r="F11" s="3">
        <v>1.0111000000000001</v>
      </c>
      <c r="G11" s="3">
        <v>1.0086999999999999</v>
      </c>
      <c r="H11" s="3">
        <v>1.0062</v>
      </c>
      <c r="I11" s="3">
        <v>1.0038</v>
      </c>
      <c r="J11" s="10">
        <v>1.0014000000000001</v>
      </c>
      <c r="K11" s="3">
        <v>1.9990000000000001</v>
      </c>
    </row>
    <row r="12" spans="1:20" x14ac:dyDescent="0.25">
      <c r="A12" s="5">
        <v>50</v>
      </c>
      <c r="B12" s="3">
        <v>0.99660000000000004</v>
      </c>
      <c r="C12" s="3">
        <v>0.99419999999999997</v>
      </c>
      <c r="D12" s="3">
        <v>0.9919</v>
      </c>
      <c r="E12" s="3">
        <v>0.98950000000000005</v>
      </c>
      <c r="F12" s="3">
        <v>0.98719999999999997</v>
      </c>
      <c r="G12" s="3">
        <v>0.9849</v>
      </c>
      <c r="H12" s="3">
        <v>0.98260000000000003</v>
      </c>
      <c r="I12" s="3">
        <v>0.98029999999999995</v>
      </c>
      <c r="J12" s="10">
        <v>0.97799999999999998</v>
      </c>
      <c r="K12" s="3">
        <v>0.97570000000000001</v>
      </c>
    </row>
    <row r="13" spans="1:20" x14ac:dyDescent="0.25">
      <c r="A13" s="5">
        <v>51</v>
      </c>
      <c r="B13" s="3">
        <v>0.97340000000000004</v>
      </c>
      <c r="C13" s="3">
        <v>0.97119999999999995</v>
      </c>
      <c r="D13" s="3">
        <v>0.96899999999999997</v>
      </c>
      <c r="E13" s="3">
        <v>0.9667</v>
      </c>
      <c r="F13" s="3">
        <v>0.96450000000000002</v>
      </c>
      <c r="G13" s="3">
        <v>0.96230000000000004</v>
      </c>
      <c r="H13" s="3">
        <v>0.96009999999999995</v>
      </c>
      <c r="I13" s="3">
        <v>0.95799999999999996</v>
      </c>
      <c r="J13" s="10">
        <v>0.95579999999999998</v>
      </c>
      <c r="K13" s="3">
        <v>0.9536</v>
      </c>
    </row>
    <row r="14" spans="1:20" x14ac:dyDescent="0.25">
      <c r="A14" s="5">
        <v>52</v>
      </c>
      <c r="B14" s="3">
        <v>0.95150000000000001</v>
      </c>
      <c r="C14" s="3">
        <v>0.94940000000000002</v>
      </c>
      <c r="D14" s="3">
        <v>0.94730000000000003</v>
      </c>
      <c r="E14" s="3">
        <v>0.94520000000000004</v>
      </c>
      <c r="F14" s="3">
        <v>0.94310000000000005</v>
      </c>
      <c r="G14" s="3">
        <v>0.94099999999999995</v>
      </c>
      <c r="H14" s="3">
        <v>0.93889999999999996</v>
      </c>
      <c r="I14" s="3">
        <v>0.93679999999999997</v>
      </c>
      <c r="J14" s="10">
        <v>0.93479999999999996</v>
      </c>
      <c r="K14" s="3">
        <v>0.93279999999999996</v>
      </c>
    </row>
    <row r="15" spans="1:20" x14ac:dyDescent="0.25">
      <c r="A15" s="5">
        <v>53</v>
      </c>
      <c r="B15" s="3">
        <v>0.93069999999999997</v>
      </c>
      <c r="C15" s="3">
        <v>0.92869999999999997</v>
      </c>
      <c r="D15" s="3">
        <v>0.92669999999999997</v>
      </c>
      <c r="E15" s="3">
        <v>0.92469999999999997</v>
      </c>
      <c r="F15" s="3">
        <v>0.92269999999999996</v>
      </c>
      <c r="G15" s="3">
        <v>0.92079999999999995</v>
      </c>
      <c r="H15" s="3">
        <v>0.91879999999999995</v>
      </c>
      <c r="I15" s="3">
        <v>0.91690000000000005</v>
      </c>
      <c r="J15" s="10">
        <v>0.91490000000000005</v>
      </c>
      <c r="K15" s="3">
        <v>0.91300000000000003</v>
      </c>
    </row>
    <row r="16" spans="1:20" x14ac:dyDescent="0.25">
      <c r="A16" s="5">
        <v>54</v>
      </c>
      <c r="B16" s="3">
        <v>0.91110000000000002</v>
      </c>
      <c r="C16" s="3">
        <v>0.90920000000000001</v>
      </c>
      <c r="D16" s="3">
        <v>0.9073</v>
      </c>
      <c r="E16" s="3">
        <v>0.90539999999999998</v>
      </c>
      <c r="F16" s="3">
        <v>0.90349999999999997</v>
      </c>
      <c r="G16" s="3">
        <v>0.90159999999999996</v>
      </c>
      <c r="H16" s="3">
        <v>0.89980000000000004</v>
      </c>
      <c r="I16" s="3">
        <v>0.89790000000000003</v>
      </c>
      <c r="J16" s="10">
        <v>0.89610000000000001</v>
      </c>
      <c r="K16" s="3">
        <v>0.89429999999999998</v>
      </c>
    </row>
    <row r="17" spans="1:11" x14ac:dyDescent="0.25">
      <c r="A17" s="5">
        <v>55</v>
      </c>
      <c r="B17" s="3">
        <v>0.89239999999999997</v>
      </c>
      <c r="C17" s="3">
        <v>0.89059999999999995</v>
      </c>
      <c r="D17" s="3">
        <v>0.88880000000000003</v>
      </c>
      <c r="E17" s="3">
        <v>0.88700000000000001</v>
      </c>
      <c r="F17" s="3">
        <v>0.88529999999999998</v>
      </c>
      <c r="G17" s="3">
        <v>0.88349999999999995</v>
      </c>
      <c r="H17" s="3">
        <v>0.88170000000000004</v>
      </c>
      <c r="I17" s="3">
        <v>0.88</v>
      </c>
      <c r="J17" s="10">
        <v>0.87819999999999998</v>
      </c>
      <c r="K17" s="3">
        <v>0.87649999999999995</v>
      </c>
    </row>
    <row r="18" spans="1:11" x14ac:dyDescent="0.25">
      <c r="A18" s="5">
        <v>56</v>
      </c>
      <c r="B18" s="3">
        <v>0.87480000000000002</v>
      </c>
      <c r="C18" s="3">
        <v>0.87309999999999999</v>
      </c>
      <c r="D18" s="3">
        <v>0.87139999999999995</v>
      </c>
      <c r="E18" s="3">
        <v>0.86970000000000003</v>
      </c>
      <c r="F18" s="3">
        <v>0.86799999999999999</v>
      </c>
      <c r="G18" s="3">
        <v>0.86629999999999996</v>
      </c>
      <c r="H18" s="3">
        <v>0.86460000000000004</v>
      </c>
      <c r="I18" s="3">
        <v>0.86299999999999999</v>
      </c>
      <c r="J18" s="10">
        <v>0.86129999999999995</v>
      </c>
      <c r="K18" s="3">
        <v>0.85970000000000002</v>
      </c>
    </row>
    <row r="19" spans="1:11" x14ac:dyDescent="0.25">
      <c r="A19" s="5">
        <v>57</v>
      </c>
      <c r="B19" s="3">
        <v>0.85799999999999998</v>
      </c>
      <c r="C19" s="3">
        <v>0.85640000000000005</v>
      </c>
      <c r="D19" s="3">
        <v>0.8548</v>
      </c>
      <c r="E19" s="3">
        <v>0.85319999999999996</v>
      </c>
      <c r="F19" s="3">
        <v>0.85160000000000002</v>
      </c>
      <c r="G19" s="3">
        <v>0.85</v>
      </c>
      <c r="H19" s="3">
        <v>0.84840000000000004</v>
      </c>
      <c r="I19" s="3">
        <v>0.8468</v>
      </c>
      <c r="J19" s="10">
        <v>0.84530000000000005</v>
      </c>
      <c r="K19" s="3">
        <v>0.84370000000000001</v>
      </c>
    </row>
    <row r="20" spans="1:11" x14ac:dyDescent="0.25">
      <c r="A20" s="5">
        <v>58</v>
      </c>
      <c r="B20" s="3">
        <v>0.84219999999999995</v>
      </c>
      <c r="C20" s="3">
        <v>0.84060000000000001</v>
      </c>
      <c r="D20" s="3">
        <v>0.83909999999999996</v>
      </c>
      <c r="E20" s="3">
        <v>0.83760000000000001</v>
      </c>
      <c r="F20" s="3">
        <v>0.83609999999999995</v>
      </c>
      <c r="G20" s="3">
        <v>0.83450000000000002</v>
      </c>
      <c r="H20" s="3">
        <v>0.83299999999999996</v>
      </c>
      <c r="I20" s="3">
        <v>0.83150000000000002</v>
      </c>
      <c r="J20" s="10">
        <v>0.83009999999999995</v>
      </c>
      <c r="K20" s="3">
        <v>0.8286</v>
      </c>
    </row>
    <row r="21" spans="1:11" x14ac:dyDescent="0.25">
      <c r="A21" s="5">
        <v>59</v>
      </c>
      <c r="B21" s="3">
        <v>0.82709999999999995</v>
      </c>
      <c r="C21" s="3">
        <v>0.82569999999999999</v>
      </c>
      <c r="D21" s="3">
        <v>0.82420000000000004</v>
      </c>
      <c r="E21" s="3">
        <v>0.82279999999999998</v>
      </c>
      <c r="F21" s="3">
        <v>0.82130000000000003</v>
      </c>
      <c r="G21" s="3">
        <v>0.81989999999999996</v>
      </c>
      <c r="H21" s="3">
        <v>0.81850000000000001</v>
      </c>
      <c r="I21" s="3">
        <v>0.81699999999999995</v>
      </c>
      <c r="J21" s="10">
        <v>0.91559999999999997</v>
      </c>
      <c r="K21" s="3">
        <v>0.81420000000000003</v>
      </c>
    </row>
    <row r="22" spans="1:11" x14ac:dyDescent="0.25">
      <c r="A22" s="5">
        <v>60</v>
      </c>
      <c r="B22" s="3">
        <v>0.81279999999999997</v>
      </c>
      <c r="C22" s="3">
        <v>0.81140000000000001</v>
      </c>
      <c r="D22" s="3">
        <v>0.81010000000000004</v>
      </c>
      <c r="E22" s="3">
        <v>0.80869999999999997</v>
      </c>
      <c r="F22" s="3">
        <v>0.80730000000000002</v>
      </c>
      <c r="G22" s="3">
        <v>0.80600000000000005</v>
      </c>
      <c r="H22" s="3">
        <v>0.80459999999999998</v>
      </c>
      <c r="I22" s="3">
        <v>0.80330000000000001</v>
      </c>
      <c r="J22" s="10">
        <v>0.80189999999999995</v>
      </c>
      <c r="K22" s="3">
        <v>0.80059999999999998</v>
      </c>
    </row>
    <row r="23" spans="1:11" x14ac:dyDescent="0.25">
      <c r="A23" s="5">
        <v>61</v>
      </c>
      <c r="B23" s="3">
        <v>0.79930000000000001</v>
      </c>
      <c r="C23" s="3">
        <v>0.79790000000000005</v>
      </c>
      <c r="D23" s="3">
        <v>0.79659999999999997</v>
      </c>
      <c r="E23" s="3">
        <v>0.79530000000000001</v>
      </c>
      <c r="F23" s="3">
        <v>0.79400000000000004</v>
      </c>
      <c r="G23" s="3">
        <v>0.79269999999999996</v>
      </c>
      <c r="H23" s="3">
        <v>0.79149999999999998</v>
      </c>
      <c r="I23" s="3">
        <v>0.79020000000000001</v>
      </c>
      <c r="J23" s="10">
        <v>0.78890000000000005</v>
      </c>
      <c r="K23" s="3">
        <v>0.78759999999999997</v>
      </c>
    </row>
    <row r="24" spans="1:11" x14ac:dyDescent="0.25">
      <c r="A24" s="5">
        <v>62</v>
      </c>
      <c r="B24" s="3">
        <v>0.78639999999999999</v>
      </c>
      <c r="C24" s="3">
        <v>0.78510000000000002</v>
      </c>
      <c r="D24" s="3">
        <v>0.78390000000000004</v>
      </c>
      <c r="E24" s="3">
        <v>0.78259999999999996</v>
      </c>
      <c r="F24" s="3">
        <v>0.78139999999999998</v>
      </c>
      <c r="G24" s="3">
        <v>0.7802</v>
      </c>
      <c r="H24" s="3">
        <v>0.77890000000000004</v>
      </c>
      <c r="I24" s="3">
        <v>0.77769999999999995</v>
      </c>
      <c r="J24" s="10">
        <v>0.77649999999999997</v>
      </c>
      <c r="K24" s="3">
        <v>0.77529999999999999</v>
      </c>
    </row>
    <row r="25" spans="1:11" x14ac:dyDescent="0.25">
      <c r="A25" s="5">
        <v>63</v>
      </c>
      <c r="B25" s="3">
        <v>0.77410000000000001</v>
      </c>
      <c r="C25" s="3">
        <v>0.77290000000000003</v>
      </c>
      <c r="D25" s="3">
        <v>0.77170000000000005</v>
      </c>
      <c r="E25" s="3">
        <v>0.77059999999999995</v>
      </c>
      <c r="F25" s="3">
        <v>0.76939999999999997</v>
      </c>
      <c r="G25" s="3">
        <v>0.76819999999999999</v>
      </c>
      <c r="H25" s="3">
        <v>0.7671</v>
      </c>
      <c r="I25" s="3">
        <v>0.76590000000000003</v>
      </c>
      <c r="J25" s="10">
        <v>0.76470000000000005</v>
      </c>
      <c r="K25" s="3">
        <v>0.76359999999999995</v>
      </c>
    </row>
    <row r="26" spans="1:11" x14ac:dyDescent="0.25">
      <c r="A26" s="5">
        <v>64</v>
      </c>
      <c r="B26" s="3">
        <v>0.76249999999999996</v>
      </c>
      <c r="C26" s="3">
        <v>0.76129999999999998</v>
      </c>
      <c r="D26" s="3">
        <v>0.76019999999999999</v>
      </c>
      <c r="E26" s="3">
        <v>0.7591</v>
      </c>
      <c r="F26" s="3">
        <v>0.75800000000000001</v>
      </c>
      <c r="G26" s="3">
        <v>0.75680000000000003</v>
      </c>
      <c r="H26" s="3">
        <v>0.75570000000000004</v>
      </c>
      <c r="I26" s="3">
        <v>0.75460000000000005</v>
      </c>
      <c r="J26" s="10">
        <v>0.75349999999999995</v>
      </c>
      <c r="K26" s="3">
        <v>0.75239999999999996</v>
      </c>
    </row>
    <row r="27" spans="1:11" x14ac:dyDescent="0.25">
      <c r="A27" s="5">
        <v>65</v>
      </c>
      <c r="B27" s="3">
        <v>0.75139999999999996</v>
      </c>
      <c r="C27" s="3">
        <v>0.75029999999999997</v>
      </c>
      <c r="D27" s="3">
        <v>0.74919999999999998</v>
      </c>
      <c r="E27" s="3">
        <v>0.74809999999999999</v>
      </c>
      <c r="F27" s="3">
        <v>0.74709999999999999</v>
      </c>
      <c r="G27" s="3">
        <v>0.746</v>
      </c>
      <c r="H27" s="3">
        <v>0.745</v>
      </c>
      <c r="I27" s="3">
        <v>0.74390000000000001</v>
      </c>
      <c r="J27" s="10">
        <v>0.7429</v>
      </c>
      <c r="K27" s="3">
        <v>0.74180000000000001</v>
      </c>
    </row>
    <row r="28" spans="1:11" x14ac:dyDescent="0.25">
      <c r="A28" s="5">
        <v>66</v>
      </c>
      <c r="B28" s="3">
        <v>0.74080000000000001</v>
      </c>
      <c r="C28" s="3">
        <v>0.73980000000000001</v>
      </c>
      <c r="D28" s="3">
        <v>0.73870000000000002</v>
      </c>
      <c r="E28" s="3">
        <v>0.73770000000000002</v>
      </c>
      <c r="F28" s="3">
        <v>0.73670000000000002</v>
      </c>
      <c r="G28" s="3">
        <v>0.73570000000000002</v>
      </c>
      <c r="H28" s="3">
        <v>0.73470000000000002</v>
      </c>
      <c r="I28" s="3">
        <v>0.73370000000000002</v>
      </c>
      <c r="J28" s="10">
        <v>0.73270000000000002</v>
      </c>
      <c r="K28" s="3">
        <v>0.73170000000000002</v>
      </c>
    </row>
    <row r="29" spans="1:11" x14ac:dyDescent="0.25">
      <c r="A29" s="5">
        <v>67</v>
      </c>
      <c r="B29" s="3">
        <v>0.73070000000000002</v>
      </c>
      <c r="C29" s="3">
        <v>0.72970000000000002</v>
      </c>
      <c r="D29" s="3">
        <v>0.72870000000000001</v>
      </c>
      <c r="E29" s="3">
        <v>0.7278</v>
      </c>
      <c r="F29" s="3">
        <v>0.7268</v>
      </c>
      <c r="G29" s="3">
        <v>0.7258</v>
      </c>
      <c r="H29" s="3">
        <v>0.72489999999999999</v>
      </c>
      <c r="I29" s="3">
        <v>0.72389999999999999</v>
      </c>
      <c r="J29" s="10">
        <v>0.72299999999999998</v>
      </c>
      <c r="K29" s="3">
        <v>0.72199999999999998</v>
      </c>
    </row>
    <row r="30" spans="1:11" x14ac:dyDescent="0.25">
      <c r="A30" s="5">
        <v>68</v>
      </c>
      <c r="B30" s="3">
        <v>0.72109999999999996</v>
      </c>
      <c r="C30" s="3">
        <v>0.72009999999999996</v>
      </c>
      <c r="D30" s="3">
        <v>0.71919999999999995</v>
      </c>
      <c r="E30" s="3">
        <v>0.71830000000000005</v>
      </c>
      <c r="F30" s="3">
        <v>0.71740000000000004</v>
      </c>
      <c r="G30" s="3">
        <v>0.71640000000000004</v>
      </c>
      <c r="H30" s="3">
        <v>0.71550000000000002</v>
      </c>
      <c r="I30" s="3">
        <v>0.71460000000000001</v>
      </c>
      <c r="J30" s="10">
        <v>0.7137</v>
      </c>
      <c r="K30" s="3">
        <v>0.71279999999999999</v>
      </c>
    </row>
    <row r="31" spans="1:11" x14ac:dyDescent="0.25">
      <c r="A31" s="5">
        <v>69</v>
      </c>
      <c r="B31" s="3">
        <v>0.71189999999999998</v>
      </c>
      <c r="C31" s="3">
        <v>0.71099999999999997</v>
      </c>
      <c r="D31" s="3">
        <v>0.71009999999999995</v>
      </c>
      <c r="E31" s="3">
        <v>0.70920000000000005</v>
      </c>
      <c r="F31" s="3">
        <v>0.70830000000000004</v>
      </c>
      <c r="G31" s="3">
        <v>0.70740000000000003</v>
      </c>
      <c r="H31" s="3">
        <v>0.70660000000000001</v>
      </c>
      <c r="I31" s="3">
        <v>0.70569999999999999</v>
      </c>
      <c r="J31" s="10">
        <v>0.70479999999999998</v>
      </c>
      <c r="K31" s="3">
        <v>0.70399999999999996</v>
      </c>
    </row>
    <row r="32" spans="1:11" x14ac:dyDescent="0.25">
      <c r="A32" s="5">
        <v>70</v>
      </c>
      <c r="B32" s="3">
        <v>0.70309999999999995</v>
      </c>
      <c r="C32" s="3">
        <v>0.70220000000000005</v>
      </c>
      <c r="D32" s="3">
        <v>0.70140000000000002</v>
      </c>
      <c r="E32" s="3">
        <v>0.70050000000000001</v>
      </c>
      <c r="F32" s="3">
        <v>0.69969999999999999</v>
      </c>
      <c r="G32" s="3">
        <v>0.69889999999999997</v>
      </c>
      <c r="H32" s="3">
        <v>0.69799999999999995</v>
      </c>
      <c r="I32" s="3">
        <v>0.69720000000000004</v>
      </c>
      <c r="J32" s="10">
        <v>0.69640000000000002</v>
      </c>
      <c r="K32" s="3">
        <v>0.69550000000000001</v>
      </c>
    </row>
    <row r="33" spans="1:11" x14ac:dyDescent="0.25">
      <c r="A33" s="5">
        <v>71</v>
      </c>
      <c r="B33" s="3">
        <v>0.69469999999999998</v>
      </c>
      <c r="C33" s="3">
        <v>0.69389999999999996</v>
      </c>
      <c r="D33" s="3">
        <v>0.69310000000000005</v>
      </c>
      <c r="E33" s="3">
        <v>0.69230000000000003</v>
      </c>
      <c r="F33" s="3">
        <v>0.69140000000000001</v>
      </c>
      <c r="G33" s="3">
        <v>0.69059999999999999</v>
      </c>
      <c r="H33" s="3">
        <v>0.68979999999999997</v>
      </c>
      <c r="I33" s="3">
        <v>0.68899999999999995</v>
      </c>
      <c r="J33" s="10">
        <v>0.68820000000000003</v>
      </c>
      <c r="K33" s="3">
        <v>0.68740000000000001</v>
      </c>
    </row>
    <row r="34" spans="1:11" x14ac:dyDescent="0.25">
      <c r="A34" s="5">
        <v>72</v>
      </c>
      <c r="B34" s="3">
        <v>0.68669999999999998</v>
      </c>
      <c r="C34" s="3">
        <v>0.68589999999999995</v>
      </c>
      <c r="D34" s="3">
        <v>0.68510000000000004</v>
      </c>
      <c r="E34" s="3">
        <v>0.68430000000000002</v>
      </c>
      <c r="F34" s="3">
        <v>0.6835</v>
      </c>
      <c r="G34" s="3">
        <v>0.68279999999999996</v>
      </c>
      <c r="H34" s="3">
        <v>0.68200000000000005</v>
      </c>
      <c r="I34" s="3">
        <v>0.68120000000000003</v>
      </c>
      <c r="J34" s="10">
        <v>0.68049999999999999</v>
      </c>
      <c r="K34" s="3">
        <v>0.67969999999999997</v>
      </c>
    </row>
    <row r="35" spans="1:11" x14ac:dyDescent="0.25">
      <c r="A35" s="5">
        <v>73</v>
      </c>
      <c r="B35" s="3">
        <v>0.67889999999999995</v>
      </c>
      <c r="C35" s="3">
        <v>0.67820000000000003</v>
      </c>
      <c r="D35" s="3">
        <v>0.6774</v>
      </c>
      <c r="E35" s="3">
        <v>0.67669999999999997</v>
      </c>
      <c r="F35" s="3">
        <v>0.67600000000000005</v>
      </c>
      <c r="G35" s="3">
        <v>0.67520000000000002</v>
      </c>
      <c r="H35" s="3">
        <v>0.67449999999999999</v>
      </c>
      <c r="I35" s="3">
        <v>0.67369999999999997</v>
      </c>
      <c r="J35" s="10">
        <v>0.67300000000000004</v>
      </c>
      <c r="K35" s="3">
        <v>0.67230000000000001</v>
      </c>
    </row>
    <row r="36" spans="1:11" x14ac:dyDescent="0.25">
      <c r="A36" s="5">
        <v>74</v>
      </c>
      <c r="B36" s="3">
        <v>0.67159999999999997</v>
      </c>
      <c r="C36" s="3">
        <v>0.67079999999999995</v>
      </c>
      <c r="D36" s="3">
        <v>0.67010000000000003</v>
      </c>
      <c r="E36" s="3">
        <v>0.6694</v>
      </c>
      <c r="F36" s="3">
        <v>0.66869999999999996</v>
      </c>
      <c r="G36" s="3">
        <v>0.66800000000000004</v>
      </c>
      <c r="H36" s="3">
        <v>0.6673</v>
      </c>
      <c r="I36" s="3">
        <v>0.66659999999999997</v>
      </c>
      <c r="J36" s="10">
        <v>0.66590000000000005</v>
      </c>
      <c r="K36" s="3">
        <v>0.66520000000000001</v>
      </c>
    </row>
    <row r="37" spans="1:11" x14ac:dyDescent="0.25">
      <c r="A37" s="5">
        <v>75</v>
      </c>
      <c r="B37" s="3">
        <v>0.66449999999999998</v>
      </c>
      <c r="C37" s="3">
        <v>0.66379999999999995</v>
      </c>
      <c r="D37" s="3">
        <v>0.66310000000000002</v>
      </c>
      <c r="E37" s="3">
        <v>0.66239999999999999</v>
      </c>
      <c r="F37" s="3">
        <v>0.66169999999999995</v>
      </c>
      <c r="G37" s="3">
        <v>0.66100000000000003</v>
      </c>
      <c r="H37" s="3">
        <v>0.6603</v>
      </c>
      <c r="I37" s="3">
        <v>0.65980000000000005</v>
      </c>
      <c r="J37" s="10">
        <v>0.65900000000000003</v>
      </c>
      <c r="K37" s="3">
        <v>0.6583</v>
      </c>
    </row>
    <row r="38" spans="1:11" x14ac:dyDescent="0.25">
      <c r="A38" s="5">
        <v>76</v>
      </c>
      <c r="B38" s="3">
        <v>0.65769999999999995</v>
      </c>
      <c r="C38" s="3">
        <v>0.65700000000000003</v>
      </c>
      <c r="D38" s="3">
        <v>0.65629999999999999</v>
      </c>
      <c r="E38" s="3">
        <v>0.65569999999999995</v>
      </c>
      <c r="F38" s="3">
        <v>0.65500000000000003</v>
      </c>
      <c r="G38" s="3">
        <v>0.65429999999999999</v>
      </c>
      <c r="H38" s="3">
        <v>0.65369999999999995</v>
      </c>
      <c r="I38" s="3">
        <v>0.65300000000000002</v>
      </c>
      <c r="J38" s="10">
        <v>0.65239999999999998</v>
      </c>
      <c r="K38" s="3">
        <v>0.65169999999999995</v>
      </c>
    </row>
    <row r="39" spans="1:11" x14ac:dyDescent="0.25">
      <c r="A39" s="5">
        <v>77</v>
      </c>
      <c r="B39" s="3">
        <v>0.65110000000000001</v>
      </c>
      <c r="C39" s="3">
        <v>0.65049999999999997</v>
      </c>
      <c r="D39" s="3">
        <v>0.64980000000000004</v>
      </c>
      <c r="E39" s="3">
        <v>0.6492</v>
      </c>
      <c r="F39" s="3">
        <v>0.64859999999999995</v>
      </c>
      <c r="G39" s="3">
        <v>0.64790000000000003</v>
      </c>
      <c r="H39" s="3">
        <v>0.64729999999999999</v>
      </c>
      <c r="I39" s="3">
        <v>0.64670000000000005</v>
      </c>
      <c r="J39" s="10">
        <v>0.64610000000000001</v>
      </c>
      <c r="K39" s="3">
        <v>0.64539999999999997</v>
      </c>
    </row>
    <row r="40" spans="1:11" x14ac:dyDescent="0.25">
      <c r="A40" s="5">
        <v>78</v>
      </c>
      <c r="B40" s="3">
        <v>0.64480000000000004</v>
      </c>
      <c r="C40" s="3">
        <v>0.64419999999999999</v>
      </c>
      <c r="D40" s="3">
        <v>0.64359999999999995</v>
      </c>
      <c r="E40" s="3">
        <v>0.64300000000000002</v>
      </c>
      <c r="F40" s="3">
        <v>0.64239999999999997</v>
      </c>
      <c r="G40" s="3">
        <v>0.64180000000000004</v>
      </c>
      <c r="H40" s="3">
        <v>0.64119999999999999</v>
      </c>
      <c r="I40" s="3">
        <v>0.64049999999999996</v>
      </c>
      <c r="J40" s="10">
        <v>0.63990000000000002</v>
      </c>
      <c r="K40" s="3">
        <v>0.63939999999999997</v>
      </c>
    </row>
    <row r="41" spans="1:11" x14ac:dyDescent="0.25">
      <c r="A41" s="5">
        <v>79</v>
      </c>
      <c r="B41" s="3">
        <v>0.63880000000000003</v>
      </c>
      <c r="C41" s="3">
        <v>0.63819999999999999</v>
      </c>
      <c r="D41" s="3">
        <v>0.63759999999999994</v>
      </c>
      <c r="E41" s="3">
        <v>0.63700000000000001</v>
      </c>
      <c r="F41" s="3">
        <v>0.63639999999999997</v>
      </c>
      <c r="G41" s="3">
        <v>0.63580000000000003</v>
      </c>
      <c r="H41" s="3">
        <v>0.63519999999999999</v>
      </c>
      <c r="I41" s="3">
        <v>0.63470000000000004</v>
      </c>
      <c r="J41" s="10">
        <v>0.6341</v>
      </c>
      <c r="K41" s="3">
        <v>0.63349999999999995</v>
      </c>
    </row>
    <row r="42" spans="1:11" x14ac:dyDescent="0.25">
      <c r="A42" s="5">
        <v>80</v>
      </c>
      <c r="B42" s="3">
        <v>0.63290000000000002</v>
      </c>
      <c r="C42" s="3">
        <v>0.63239999999999996</v>
      </c>
      <c r="D42" s="3">
        <v>0.63180000000000003</v>
      </c>
      <c r="E42" s="3">
        <v>0.63119999999999998</v>
      </c>
      <c r="F42" s="3">
        <v>0.63070000000000004</v>
      </c>
      <c r="G42" s="3">
        <v>0.63009999999999999</v>
      </c>
      <c r="H42" s="3">
        <v>0.62949999999999995</v>
      </c>
      <c r="I42" s="3">
        <v>0.629</v>
      </c>
      <c r="J42" s="10">
        <v>0.63839999999999997</v>
      </c>
      <c r="K42" s="3">
        <v>0.62790000000000001</v>
      </c>
    </row>
    <row r="43" spans="1:11" x14ac:dyDescent="0.25">
      <c r="A43" s="5">
        <v>81</v>
      </c>
      <c r="B43" s="3">
        <v>0.62729999999999997</v>
      </c>
      <c r="C43" s="3">
        <v>0.62680000000000002</v>
      </c>
      <c r="D43" s="3">
        <v>0.62619999999999998</v>
      </c>
      <c r="E43" s="3">
        <v>0.62570000000000003</v>
      </c>
      <c r="F43" s="3">
        <v>0.62509999999999999</v>
      </c>
      <c r="G43" s="3">
        <v>0.62450000000000006</v>
      </c>
      <c r="H43" s="3">
        <v>0.62409999999999999</v>
      </c>
      <c r="I43" s="3">
        <v>0.62350000000000005</v>
      </c>
      <c r="J43" s="10">
        <v>0.623</v>
      </c>
      <c r="K43" s="3">
        <v>0.62239999999999995</v>
      </c>
    </row>
    <row r="44" spans="1:11" x14ac:dyDescent="0.25">
      <c r="A44" s="5">
        <v>82</v>
      </c>
      <c r="B44" s="3">
        <v>0.63190000000000002</v>
      </c>
      <c r="C44" s="3">
        <v>0.62139999999999995</v>
      </c>
      <c r="D44" s="3">
        <v>0.62090000000000001</v>
      </c>
      <c r="E44" s="3">
        <v>0.62029999999999996</v>
      </c>
      <c r="F44" s="3">
        <v>0.61980000000000002</v>
      </c>
      <c r="G44" s="3">
        <v>0.61929999999999996</v>
      </c>
      <c r="H44" s="3">
        <v>0.61880000000000002</v>
      </c>
      <c r="I44" s="3">
        <v>0.61829999999999996</v>
      </c>
      <c r="J44" s="10">
        <v>0.61770000000000003</v>
      </c>
      <c r="K44" s="3">
        <v>0.61719999999999997</v>
      </c>
    </row>
    <row r="45" spans="1:11" x14ac:dyDescent="0.25">
      <c r="A45" s="5">
        <v>83</v>
      </c>
      <c r="B45" s="3">
        <v>0.61670000000000003</v>
      </c>
      <c r="C45" s="3">
        <v>0.61619999999999997</v>
      </c>
      <c r="D45" s="3">
        <v>0.61570000000000003</v>
      </c>
      <c r="E45" s="3">
        <v>0.61519999999999997</v>
      </c>
      <c r="F45" s="3">
        <v>0.61470000000000002</v>
      </c>
      <c r="G45" s="3">
        <v>0.61419999999999997</v>
      </c>
      <c r="H45" s="3">
        <v>0.61370000000000002</v>
      </c>
      <c r="I45" s="3">
        <v>0.61319999999999997</v>
      </c>
      <c r="J45" s="10">
        <v>0.61270000000000002</v>
      </c>
      <c r="K45" s="3">
        <v>0.61219999999999997</v>
      </c>
    </row>
    <row r="46" spans="1:11" x14ac:dyDescent="0.25">
      <c r="A46" s="5">
        <v>84</v>
      </c>
      <c r="B46" s="3">
        <v>0.61170000000000002</v>
      </c>
      <c r="C46" s="3">
        <v>0.61119999999999997</v>
      </c>
      <c r="D46" s="3">
        <v>0.61070000000000002</v>
      </c>
      <c r="E46" s="3">
        <v>0.61019999999999996</v>
      </c>
      <c r="F46" s="3">
        <v>0.60980000000000001</v>
      </c>
      <c r="G46" s="3">
        <v>0.60929999999999995</v>
      </c>
      <c r="H46" s="3">
        <v>0.60880000000000001</v>
      </c>
      <c r="I46" s="3">
        <v>0.60829999999999995</v>
      </c>
      <c r="J46" s="10">
        <v>0.60780000000000001</v>
      </c>
      <c r="K46" s="3">
        <v>0.60740000000000005</v>
      </c>
    </row>
    <row r="47" spans="1:11" x14ac:dyDescent="0.25">
      <c r="A47" s="5">
        <v>85</v>
      </c>
      <c r="B47" s="3">
        <v>0.6069</v>
      </c>
      <c r="C47" s="3">
        <v>0.60640000000000005</v>
      </c>
      <c r="D47" s="3">
        <v>0.60589999999999999</v>
      </c>
      <c r="E47" s="3">
        <v>0.60550000000000004</v>
      </c>
      <c r="F47" s="3">
        <v>0.60499999999999998</v>
      </c>
      <c r="G47" s="3">
        <v>0.60450000000000004</v>
      </c>
      <c r="H47" s="3">
        <v>0.60409999999999997</v>
      </c>
      <c r="I47" s="3">
        <v>0.60360000000000003</v>
      </c>
      <c r="J47" s="10">
        <v>0.60309999999999997</v>
      </c>
      <c r="K47" s="3">
        <v>0.60270000000000001</v>
      </c>
    </row>
    <row r="48" spans="1:11" x14ac:dyDescent="0.25">
      <c r="A48" s="5">
        <v>86</v>
      </c>
      <c r="B48" s="3">
        <v>0.60219999999999996</v>
      </c>
      <c r="C48" s="3">
        <v>0.6018</v>
      </c>
      <c r="D48" s="3">
        <v>0.60129999999999995</v>
      </c>
      <c r="E48" s="3">
        <v>0.60089999999999999</v>
      </c>
      <c r="F48" s="3">
        <v>0.60040000000000004</v>
      </c>
      <c r="G48" s="3">
        <v>0.6</v>
      </c>
      <c r="H48" s="3">
        <v>0.59950000000000003</v>
      </c>
      <c r="I48" s="3">
        <v>0.59909999999999997</v>
      </c>
      <c r="J48" s="10">
        <v>0.59860000000000002</v>
      </c>
      <c r="K48" s="3">
        <v>0.59819999999999995</v>
      </c>
    </row>
    <row r="49" spans="1:11" x14ac:dyDescent="0.25">
      <c r="A49" s="5">
        <v>87</v>
      </c>
      <c r="B49" s="3">
        <v>0.5978</v>
      </c>
      <c r="C49" s="3">
        <v>0.59730000000000005</v>
      </c>
      <c r="D49" s="3">
        <v>0.59689999999999999</v>
      </c>
      <c r="E49" s="3">
        <v>0.59650000000000003</v>
      </c>
      <c r="F49" s="3">
        <v>0.59599999999999997</v>
      </c>
      <c r="G49" s="3">
        <v>0.59560000000000002</v>
      </c>
      <c r="H49" s="3">
        <v>0.59519999999999995</v>
      </c>
      <c r="I49" s="3">
        <v>0.59470000000000001</v>
      </c>
      <c r="J49" s="10">
        <v>0.59430000000000005</v>
      </c>
      <c r="K49" s="3">
        <v>0.59389999999999998</v>
      </c>
    </row>
    <row r="50" spans="1:11" x14ac:dyDescent="0.25">
      <c r="A50" s="5">
        <v>88</v>
      </c>
      <c r="B50" s="3">
        <v>0.59350000000000003</v>
      </c>
      <c r="C50" s="3">
        <v>0.59299999999999997</v>
      </c>
      <c r="D50" s="3">
        <v>0.59260000000000002</v>
      </c>
      <c r="E50" s="3">
        <v>0.59219999999999995</v>
      </c>
      <c r="F50" s="3">
        <v>0.59179999999999999</v>
      </c>
      <c r="G50" s="3">
        <v>0.59140000000000004</v>
      </c>
      <c r="H50" s="3">
        <v>0.59099999999999997</v>
      </c>
      <c r="I50" s="3">
        <v>0.59050000000000002</v>
      </c>
      <c r="J50" s="10">
        <v>0.59009999999999996</v>
      </c>
      <c r="K50" s="3">
        <v>0.5897</v>
      </c>
    </row>
    <row r="51" spans="1:11" x14ac:dyDescent="0.25">
      <c r="A51" s="5">
        <v>89</v>
      </c>
      <c r="B51" s="3">
        <v>0.59830000000000005</v>
      </c>
      <c r="C51" s="3">
        <v>0.58889999999999998</v>
      </c>
      <c r="D51" s="3">
        <v>0.58850000000000002</v>
      </c>
      <c r="E51" s="3">
        <v>0.58809999999999996</v>
      </c>
      <c r="F51" s="3">
        <v>0.5877</v>
      </c>
      <c r="G51" s="3">
        <v>0.58730000000000004</v>
      </c>
      <c r="H51" s="3">
        <v>0.58689999999999998</v>
      </c>
      <c r="I51" s="3">
        <v>0.58650000000000002</v>
      </c>
      <c r="J51" s="10">
        <v>0.58609999999999995</v>
      </c>
      <c r="K51" s="3">
        <v>0.5857</v>
      </c>
    </row>
    <row r="52" spans="1:11" x14ac:dyDescent="0.25">
      <c r="A52" s="5">
        <v>90</v>
      </c>
      <c r="B52" s="3">
        <v>0.58530000000000004</v>
      </c>
      <c r="C52" s="3">
        <v>0.58499999999999996</v>
      </c>
      <c r="D52" s="3">
        <v>0.58460000000000001</v>
      </c>
      <c r="E52" s="3">
        <v>0.58420000000000005</v>
      </c>
      <c r="F52" s="3">
        <v>0.58379999999999999</v>
      </c>
      <c r="G52" s="3">
        <v>0.58340000000000003</v>
      </c>
      <c r="H52" s="3">
        <v>0.58299999999999996</v>
      </c>
      <c r="I52" s="3">
        <v>0.5827</v>
      </c>
      <c r="J52" s="10">
        <v>0.58230000000000004</v>
      </c>
      <c r="K52" s="3">
        <v>0.58189999999999997</v>
      </c>
    </row>
    <row r="53" spans="1:11" x14ac:dyDescent="0.25">
      <c r="A53" s="5">
        <v>91</v>
      </c>
      <c r="B53" s="3">
        <v>0.58150000000000002</v>
      </c>
      <c r="C53" s="3">
        <v>0.58120000000000005</v>
      </c>
      <c r="D53" s="3">
        <v>0.58079999999999998</v>
      </c>
      <c r="E53" s="3">
        <v>0.58040000000000003</v>
      </c>
      <c r="F53" s="3">
        <v>0.58009999999999995</v>
      </c>
      <c r="G53" s="3">
        <v>0.57969999999999999</v>
      </c>
      <c r="H53" s="3">
        <v>0.57930000000000004</v>
      </c>
      <c r="I53" s="3">
        <v>0.57899999999999996</v>
      </c>
      <c r="J53" s="10">
        <v>0.57879999999999998</v>
      </c>
      <c r="K53" s="3">
        <v>0.57820000000000005</v>
      </c>
    </row>
    <row r="54" spans="1:11" x14ac:dyDescent="0.25">
      <c r="A54" s="5">
        <v>92</v>
      </c>
      <c r="B54" s="3">
        <v>0.57789999999999997</v>
      </c>
      <c r="C54" s="3">
        <v>0.57750000000000001</v>
      </c>
      <c r="D54" s="3">
        <v>0.57720000000000005</v>
      </c>
      <c r="E54" s="3">
        <v>0.57679999999999998</v>
      </c>
      <c r="F54" s="3">
        <v>0.57650000000000001</v>
      </c>
      <c r="G54" s="3">
        <v>0.57609999999999995</v>
      </c>
      <c r="H54" s="3">
        <v>0.57579999999999998</v>
      </c>
      <c r="I54" s="3">
        <v>0.57540000000000002</v>
      </c>
      <c r="J54" s="10">
        <v>0.57509999999999994</v>
      </c>
      <c r="K54" s="3">
        <v>0.57469999999999999</v>
      </c>
    </row>
    <row r="55" spans="1:11" x14ac:dyDescent="0.25">
      <c r="A55" s="5">
        <v>93</v>
      </c>
      <c r="B55" s="3">
        <v>0.57440000000000002</v>
      </c>
      <c r="C55" s="3">
        <v>0.57399999999999995</v>
      </c>
      <c r="D55" s="3">
        <v>0.57369999999999999</v>
      </c>
      <c r="E55" s="3">
        <v>0.57340000000000002</v>
      </c>
      <c r="F55" s="3">
        <v>0.57299999999999995</v>
      </c>
      <c r="G55" s="3">
        <v>0.57269999999999999</v>
      </c>
      <c r="H55" s="3">
        <v>0.57230000000000003</v>
      </c>
      <c r="I55" s="3">
        <v>0.57199999999999995</v>
      </c>
      <c r="J55" s="10">
        <v>0.57169999999999999</v>
      </c>
      <c r="K55" s="3">
        <v>0.57140000000000002</v>
      </c>
    </row>
    <row r="56" spans="1:11" x14ac:dyDescent="0.25">
      <c r="A56" s="5">
        <v>94</v>
      </c>
      <c r="B56" s="3">
        <v>0.57099999999999995</v>
      </c>
      <c r="C56" s="3">
        <v>0.57069999999999999</v>
      </c>
      <c r="D56" s="3">
        <v>0.57040000000000002</v>
      </c>
      <c r="E56" s="3">
        <v>0.57010000000000005</v>
      </c>
      <c r="F56" s="3">
        <v>0.56969999999999998</v>
      </c>
      <c r="G56" s="3">
        <v>0.56940000000000002</v>
      </c>
      <c r="H56" s="3">
        <v>0.56910000000000005</v>
      </c>
      <c r="I56" s="3">
        <v>0.56879999999999997</v>
      </c>
      <c r="J56" s="10">
        <v>0.56850000000000001</v>
      </c>
      <c r="K56" s="3">
        <v>0.56810000000000005</v>
      </c>
    </row>
    <row r="57" spans="1:11" x14ac:dyDescent="0.25">
      <c r="A57" s="5">
        <v>95</v>
      </c>
      <c r="B57" s="3">
        <v>0.56779999999999997</v>
      </c>
      <c r="C57" s="3">
        <v>0.5675</v>
      </c>
      <c r="D57" s="3">
        <v>0.56720000000000004</v>
      </c>
      <c r="E57" s="3">
        <v>0.56689999999999996</v>
      </c>
      <c r="F57" s="3">
        <v>0.56659999999999999</v>
      </c>
      <c r="G57" s="3">
        <v>0.56630000000000003</v>
      </c>
      <c r="H57" s="3">
        <v>0.56599999999999995</v>
      </c>
      <c r="I57" s="3">
        <v>0.56569999999999998</v>
      </c>
      <c r="J57" s="10">
        <v>0.56540000000000001</v>
      </c>
      <c r="K57" s="3">
        <v>0.56510000000000005</v>
      </c>
    </row>
    <row r="58" spans="1:11" x14ac:dyDescent="0.25">
      <c r="A58" s="5">
        <v>96</v>
      </c>
      <c r="B58" s="3">
        <v>0.56479999999999997</v>
      </c>
      <c r="C58" s="3">
        <v>0.5645</v>
      </c>
      <c r="D58" s="3">
        <v>0.56420000000000003</v>
      </c>
      <c r="E58" s="3">
        <v>0.56389999999999996</v>
      </c>
      <c r="F58" s="3">
        <v>0.56359999999999999</v>
      </c>
      <c r="G58" s="3">
        <v>0.56330000000000002</v>
      </c>
      <c r="H58" s="3">
        <v>0.56299999999999994</v>
      </c>
      <c r="I58" s="3">
        <v>0.56269999999999998</v>
      </c>
      <c r="J58" s="10">
        <v>0.56240000000000001</v>
      </c>
      <c r="K58" s="3">
        <v>0.56220000000000003</v>
      </c>
    </row>
    <row r="59" spans="1:11" x14ac:dyDescent="0.25">
      <c r="A59" s="5">
        <v>97</v>
      </c>
      <c r="B59" s="3">
        <v>0.56189999999999996</v>
      </c>
      <c r="C59" s="3">
        <v>0.56159999999999999</v>
      </c>
      <c r="D59" s="3">
        <v>0.56130000000000002</v>
      </c>
      <c r="E59" s="3">
        <v>0.56100000000000005</v>
      </c>
      <c r="F59" s="3">
        <v>0.56079999999999997</v>
      </c>
      <c r="G59" s="3">
        <v>0.5605</v>
      </c>
      <c r="H59" s="3">
        <v>0.56020000000000003</v>
      </c>
      <c r="I59" s="3">
        <v>0.55989999999999995</v>
      </c>
      <c r="J59" s="10">
        <v>0.55969999999999998</v>
      </c>
      <c r="K59" s="3">
        <v>0.6694</v>
      </c>
    </row>
    <row r="60" spans="1:11" x14ac:dyDescent="0.25">
      <c r="A60" s="5">
        <v>98</v>
      </c>
      <c r="B60" s="3">
        <v>0.55910000000000004</v>
      </c>
      <c r="C60" s="3">
        <v>0.55889999999999995</v>
      </c>
      <c r="D60" s="3">
        <v>0.55859999999999999</v>
      </c>
      <c r="E60" s="3">
        <v>0.55830000000000002</v>
      </c>
      <c r="F60" s="3">
        <v>0.55810000000000004</v>
      </c>
      <c r="G60" s="3">
        <v>0.55779999999999996</v>
      </c>
      <c r="H60" s="3">
        <v>0.5575</v>
      </c>
      <c r="I60" s="3">
        <v>0.55730000000000002</v>
      </c>
      <c r="J60" s="10">
        <v>0.55700000000000005</v>
      </c>
      <c r="K60" s="3">
        <v>0.55679999999999996</v>
      </c>
    </row>
    <row r="61" spans="1:11" x14ac:dyDescent="0.25">
      <c r="A61" s="5">
        <v>99</v>
      </c>
      <c r="B61" s="3">
        <v>0.55649999999999999</v>
      </c>
      <c r="C61" s="3">
        <v>0.55630000000000002</v>
      </c>
      <c r="D61" s="3">
        <v>0.55600000000000005</v>
      </c>
      <c r="E61" s="3">
        <v>0.55579999999999996</v>
      </c>
      <c r="F61" s="3">
        <v>0.55549999999999999</v>
      </c>
      <c r="G61" s="3">
        <v>0.55530000000000002</v>
      </c>
      <c r="H61" s="3">
        <v>0.55500000000000005</v>
      </c>
      <c r="I61" s="3">
        <v>0.55479999999999996</v>
      </c>
      <c r="J61" s="10">
        <v>0.55449999999999999</v>
      </c>
      <c r="K61" s="3">
        <v>0.55430000000000001</v>
      </c>
    </row>
    <row r="62" spans="1:11" x14ac:dyDescent="0.25">
      <c r="A62" s="5">
        <v>100</v>
      </c>
      <c r="B62" s="3">
        <v>0.55400000000000005</v>
      </c>
      <c r="C62" s="3">
        <v>0.55379999999999996</v>
      </c>
      <c r="D62" s="3">
        <v>0.55359999999999998</v>
      </c>
      <c r="E62" s="3">
        <v>0.55330000000000001</v>
      </c>
      <c r="F62" s="3">
        <v>0.55310000000000004</v>
      </c>
      <c r="G62" s="3">
        <v>0.55289999999999995</v>
      </c>
      <c r="H62" s="3">
        <v>0.55259999999999998</v>
      </c>
      <c r="I62" s="3">
        <v>0.5524</v>
      </c>
      <c r="J62" s="10">
        <v>0.55220000000000002</v>
      </c>
      <c r="K62" s="3">
        <v>0.55189999999999995</v>
      </c>
    </row>
    <row r="63" spans="1:11" x14ac:dyDescent="0.25">
      <c r="A63" s="5">
        <v>101</v>
      </c>
      <c r="B63" s="3">
        <v>0.55169999999999997</v>
      </c>
      <c r="C63" s="3">
        <v>0.55149999999999999</v>
      </c>
      <c r="D63" s="3">
        <v>0.55130000000000001</v>
      </c>
      <c r="E63" s="3">
        <v>0.55100000000000005</v>
      </c>
      <c r="F63" s="3">
        <v>0.55079999999999996</v>
      </c>
      <c r="G63" s="3">
        <v>0.55059999999999998</v>
      </c>
      <c r="H63" s="3">
        <v>0.5504</v>
      </c>
      <c r="I63" s="3">
        <v>0.55020000000000002</v>
      </c>
      <c r="J63" s="10">
        <v>0.55000000000000004</v>
      </c>
      <c r="K63" s="3">
        <v>0.54969999999999997</v>
      </c>
    </row>
    <row r="64" spans="1:11" x14ac:dyDescent="0.25">
      <c r="A64" s="5">
        <v>102</v>
      </c>
      <c r="B64" s="3">
        <v>0.54949999999999999</v>
      </c>
      <c r="C64" s="3">
        <v>0.54930000000000001</v>
      </c>
      <c r="D64" s="3">
        <v>0.54910000000000003</v>
      </c>
      <c r="E64" s="3">
        <v>0.54890000000000005</v>
      </c>
      <c r="F64" s="3">
        <v>0.54869999999999997</v>
      </c>
      <c r="G64" s="3">
        <v>0.54849999999999999</v>
      </c>
      <c r="H64" s="3">
        <v>0.54830000000000001</v>
      </c>
      <c r="I64" s="3">
        <v>0.54810000000000003</v>
      </c>
      <c r="J64" s="10">
        <v>0.54790000000000005</v>
      </c>
      <c r="K64" s="3">
        <v>0.54769999999999996</v>
      </c>
    </row>
    <row r="65" spans="1:11" x14ac:dyDescent="0.25">
      <c r="A65" s="5">
        <v>103</v>
      </c>
      <c r="B65" s="3">
        <v>0.54749999999999999</v>
      </c>
      <c r="C65" s="3">
        <v>0.54730000000000001</v>
      </c>
      <c r="D65" s="3">
        <v>0.54710000000000003</v>
      </c>
      <c r="E65" s="3">
        <v>0.54690000000000005</v>
      </c>
      <c r="F65" s="3">
        <v>0.54669999999999996</v>
      </c>
      <c r="G65" s="3">
        <v>0.54649999999999999</v>
      </c>
      <c r="H65" s="3">
        <v>0.54630000000000001</v>
      </c>
      <c r="I65" s="3">
        <v>0.54610000000000003</v>
      </c>
      <c r="J65" s="10">
        <v>0.54590000000000005</v>
      </c>
      <c r="K65" s="3">
        <v>0.54569999999999996</v>
      </c>
    </row>
    <row r="66" spans="1:11" x14ac:dyDescent="0.25">
      <c r="A66" s="5">
        <v>104</v>
      </c>
      <c r="B66" s="3">
        <v>0.54549999999999998</v>
      </c>
      <c r="C66" s="3">
        <v>0.5454</v>
      </c>
      <c r="D66" s="3">
        <v>0.54520000000000002</v>
      </c>
      <c r="E66" s="3">
        <v>0.54500000000000004</v>
      </c>
      <c r="F66" s="3">
        <v>0.54479999999999995</v>
      </c>
      <c r="G66" s="3">
        <v>0.54459999999999997</v>
      </c>
      <c r="H66" s="3">
        <v>0.5444</v>
      </c>
      <c r="I66" s="3">
        <v>0.54430000000000001</v>
      </c>
      <c r="J66" s="10">
        <v>0.54410000000000003</v>
      </c>
      <c r="K66" s="3">
        <v>0.54390000000000005</v>
      </c>
    </row>
    <row r="67" spans="1:11" x14ac:dyDescent="0.25">
      <c r="A67" s="5">
        <v>105</v>
      </c>
      <c r="B67" s="3">
        <v>0.54369999999999996</v>
      </c>
      <c r="C67" s="3">
        <v>0.54359999999999997</v>
      </c>
      <c r="D67" s="3">
        <v>0.54339999999999999</v>
      </c>
      <c r="E67" s="3">
        <v>0.54320000000000002</v>
      </c>
      <c r="F67" s="3">
        <v>0.54310000000000003</v>
      </c>
      <c r="G67" s="3">
        <v>0.54290000000000005</v>
      </c>
      <c r="H67" s="3">
        <v>0.54269999999999996</v>
      </c>
      <c r="I67" s="3">
        <v>0.54259999999999997</v>
      </c>
      <c r="J67" s="10">
        <v>0.54239999999999999</v>
      </c>
      <c r="K67" s="3">
        <v>0.54220000000000002</v>
      </c>
    </row>
    <row r="68" spans="1:11" x14ac:dyDescent="0.25">
      <c r="A68" s="5">
        <v>106</v>
      </c>
      <c r="B68" s="3">
        <v>0.54210000000000003</v>
      </c>
      <c r="C68" s="3">
        <v>0.54190000000000005</v>
      </c>
      <c r="D68" s="3">
        <v>0.54169999999999996</v>
      </c>
      <c r="E68" s="3">
        <v>0.54159999999999997</v>
      </c>
      <c r="F68" s="3">
        <v>0.54139999999999999</v>
      </c>
      <c r="G68" s="3">
        <v>0.5413</v>
      </c>
      <c r="H68" s="3">
        <v>0.54110000000000003</v>
      </c>
      <c r="I68" s="3">
        <v>0.54100000000000004</v>
      </c>
      <c r="J68" s="10">
        <v>0.54079999999999995</v>
      </c>
      <c r="K68" s="3">
        <v>0.54069999999999996</v>
      </c>
    </row>
    <row r="69" spans="1:11" x14ac:dyDescent="0.25">
      <c r="A69" s="5">
        <v>107</v>
      </c>
      <c r="B69" s="3">
        <v>0.54049999999999998</v>
      </c>
      <c r="C69" s="3">
        <v>0.54039999999999999</v>
      </c>
      <c r="D69" s="3">
        <v>0.54020000000000001</v>
      </c>
      <c r="E69" s="3">
        <v>0.54010000000000002</v>
      </c>
      <c r="F69" s="3">
        <v>0.53990000000000005</v>
      </c>
      <c r="G69" s="3">
        <v>0.53979999999999995</v>
      </c>
      <c r="H69" s="3">
        <v>0.53959999999999997</v>
      </c>
      <c r="I69" s="3">
        <v>0.53949999999999998</v>
      </c>
      <c r="J69" s="10">
        <v>0.5393</v>
      </c>
      <c r="K69" s="3">
        <v>0.53920000000000001</v>
      </c>
    </row>
    <row r="70" spans="1:11" x14ac:dyDescent="0.25">
      <c r="A70" s="5">
        <v>108</v>
      </c>
      <c r="B70" s="3">
        <v>0.53910000000000002</v>
      </c>
      <c r="C70" s="3">
        <v>0.53890000000000005</v>
      </c>
      <c r="D70" s="3">
        <v>0.53879999999999995</v>
      </c>
      <c r="E70" s="3">
        <v>0.53859999999999997</v>
      </c>
      <c r="F70" s="3">
        <v>0.53849999999999998</v>
      </c>
      <c r="G70" s="3">
        <v>0.53839999999999999</v>
      </c>
      <c r="H70" s="3">
        <v>0.53820000000000001</v>
      </c>
      <c r="I70" s="3">
        <v>0.53810000000000002</v>
      </c>
      <c r="J70" s="10">
        <v>0.53800000000000003</v>
      </c>
      <c r="K70" s="3">
        <v>0.53779999999999994</v>
      </c>
    </row>
    <row r="71" spans="1:11" x14ac:dyDescent="0.25">
      <c r="A71" s="5">
        <v>109</v>
      </c>
      <c r="B71" s="3">
        <v>0.53769999999999996</v>
      </c>
      <c r="C71" s="3">
        <v>0.53759999999999997</v>
      </c>
      <c r="D71" s="3">
        <v>0.53759999999999997</v>
      </c>
      <c r="E71" s="3">
        <v>0.5373</v>
      </c>
      <c r="F71" s="3">
        <v>0.53720000000000001</v>
      </c>
      <c r="G71" s="3">
        <v>0.53710000000000002</v>
      </c>
      <c r="H71" s="3">
        <v>0.53700000000000003</v>
      </c>
      <c r="I71" s="3">
        <v>0.53680000000000005</v>
      </c>
      <c r="J71" s="10">
        <v>0.53669999999999995</v>
      </c>
      <c r="K71" s="3">
        <v>0.53659999999999997</v>
      </c>
    </row>
    <row r="72" spans="1:11" x14ac:dyDescent="0.25">
      <c r="A72" s="5">
        <v>110</v>
      </c>
      <c r="B72" s="3">
        <v>0.53649999999999998</v>
      </c>
      <c r="C72" s="3">
        <v>0.53639999999999999</v>
      </c>
      <c r="D72" s="3">
        <v>0.53620000000000001</v>
      </c>
      <c r="E72" s="3">
        <v>0.53610000000000002</v>
      </c>
      <c r="F72" s="3">
        <v>0.53600000000000003</v>
      </c>
      <c r="G72" s="3">
        <v>0.53590000000000004</v>
      </c>
      <c r="H72" s="3">
        <v>0.53580000000000005</v>
      </c>
      <c r="I72" s="3">
        <v>0.53569999999999995</v>
      </c>
      <c r="J72" s="10">
        <v>0.53559999999999997</v>
      </c>
      <c r="K72" s="3">
        <v>0.53539999999999999</v>
      </c>
    </row>
    <row r="73" spans="1:11" x14ac:dyDescent="0.25">
      <c r="A73" s="5">
        <v>111</v>
      </c>
      <c r="B73" s="3">
        <v>0.5353</v>
      </c>
      <c r="C73" s="3">
        <v>0.53520000000000001</v>
      </c>
      <c r="D73" s="3">
        <v>0.53510000000000002</v>
      </c>
      <c r="E73" s="3">
        <v>0.53500000000000003</v>
      </c>
      <c r="F73" s="3">
        <v>0.53490000000000004</v>
      </c>
      <c r="G73" s="3">
        <v>0.53480000000000005</v>
      </c>
      <c r="H73" s="3">
        <v>0.53469999999999995</v>
      </c>
      <c r="I73" s="3">
        <v>0.53459999999999996</v>
      </c>
      <c r="J73" s="10">
        <v>0.53449999999999998</v>
      </c>
      <c r="K73" s="3">
        <v>0.5343</v>
      </c>
    </row>
    <row r="74" spans="1:11" x14ac:dyDescent="0.25">
      <c r="A74" s="5">
        <v>112</v>
      </c>
      <c r="B74" s="3">
        <v>0.53420000000000001</v>
      </c>
      <c r="C74" s="3">
        <v>0.53410000000000002</v>
      </c>
      <c r="D74" s="3">
        <v>0.53400000000000003</v>
      </c>
      <c r="E74" s="3">
        <v>0.53390000000000004</v>
      </c>
      <c r="F74" s="3">
        <v>0.53380000000000005</v>
      </c>
      <c r="G74" s="3">
        <v>0.53369999999999995</v>
      </c>
      <c r="H74" s="3">
        <v>0.53359999999999996</v>
      </c>
      <c r="I74" s="3">
        <v>0.53349999999999997</v>
      </c>
      <c r="J74" s="10">
        <v>0.53339999999999999</v>
      </c>
      <c r="K74" s="3">
        <v>0.5333</v>
      </c>
    </row>
    <row r="75" spans="1:11" x14ac:dyDescent="0.25">
      <c r="A75" s="5">
        <v>113</v>
      </c>
      <c r="B75" s="3">
        <v>0.53320000000000001</v>
      </c>
      <c r="C75" s="3">
        <v>0.53310000000000002</v>
      </c>
      <c r="D75" s="3">
        <v>0.53300000000000003</v>
      </c>
      <c r="E75" s="3">
        <v>0.53290000000000004</v>
      </c>
      <c r="F75" s="3">
        <v>0.53280000000000005</v>
      </c>
      <c r="G75" s="3">
        <v>0.53280000000000005</v>
      </c>
      <c r="H75" s="3">
        <v>0.53269999999999995</v>
      </c>
      <c r="I75" s="3">
        <v>0.53259999999999996</v>
      </c>
      <c r="J75" s="10">
        <v>0.53249999999999997</v>
      </c>
      <c r="K75" s="3">
        <v>0.53239999999999998</v>
      </c>
    </row>
    <row r="76" spans="1:11" x14ac:dyDescent="0.25">
      <c r="A76" s="5">
        <v>114</v>
      </c>
      <c r="B76" s="3">
        <v>0.5323</v>
      </c>
      <c r="C76" s="3">
        <v>0.53220000000000001</v>
      </c>
      <c r="D76" s="3">
        <v>0.53210000000000002</v>
      </c>
      <c r="E76" s="3">
        <v>0.53200000000000003</v>
      </c>
      <c r="F76" s="3">
        <v>0.53190000000000004</v>
      </c>
      <c r="G76" s="3">
        <v>0.53180000000000005</v>
      </c>
      <c r="H76" s="3">
        <v>0.53169999999999995</v>
      </c>
      <c r="I76" s="3">
        <v>0.53159999999999996</v>
      </c>
      <c r="J76" s="10">
        <v>0.53159999999999996</v>
      </c>
      <c r="K76" s="3">
        <v>0.53149999999999997</v>
      </c>
    </row>
    <row r="77" spans="1:11" x14ac:dyDescent="0.25">
      <c r="A77" s="5">
        <v>115</v>
      </c>
      <c r="B77" s="3">
        <v>0.53139999999999998</v>
      </c>
      <c r="C77" s="3">
        <v>0.53129999999999999</v>
      </c>
      <c r="D77" s="3">
        <v>0.53120000000000001</v>
      </c>
      <c r="E77" s="3">
        <v>0.53110000000000002</v>
      </c>
      <c r="F77" s="3">
        <v>0.53100000000000003</v>
      </c>
      <c r="G77" s="3">
        <v>0.53090000000000004</v>
      </c>
      <c r="H77" s="3">
        <v>0.53090000000000004</v>
      </c>
      <c r="I77" s="3">
        <v>0.53080000000000005</v>
      </c>
      <c r="J77" s="10">
        <v>0.53069999999999995</v>
      </c>
      <c r="K77" s="3">
        <v>0.53059999999999996</v>
      </c>
    </row>
    <row r="78" spans="1:11" x14ac:dyDescent="0.25">
      <c r="A78" s="5">
        <v>116</v>
      </c>
      <c r="B78" s="3">
        <v>0.53049999999999997</v>
      </c>
      <c r="C78" s="3">
        <v>0.53039999999999998</v>
      </c>
      <c r="D78" s="3">
        <v>0.53029999999999999</v>
      </c>
      <c r="E78" s="3">
        <v>0.5302</v>
      </c>
      <c r="F78" s="3">
        <v>0.5302</v>
      </c>
      <c r="G78" s="3">
        <v>0.53010000000000002</v>
      </c>
      <c r="H78" s="3">
        <v>0.53</v>
      </c>
      <c r="I78" s="3">
        <v>0.53990000000000005</v>
      </c>
      <c r="J78" s="10">
        <v>0.52980000000000005</v>
      </c>
      <c r="K78" s="3">
        <v>0.52969999999999995</v>
      </c>
    </row>
    <row r="79" spans="1:11" x14ac:dyDescent="0.25">
      <c r="A79" s="5">
        <v>117</v>
      </c>
      <c r="B79" s="3">
        <v>0.52959999999999996</v>
      </c>
      <c r="C79" s="3">
        <v>0.52959999999999996</v>
      </c>
      <c r="D79" s="3">
        <v>0.52949999999999997</v>
      </c>
      <c r="E79" s="3">
        <v>0.52939999999999998</v>
      </c>
      <c r="F79" s="3">
        <v>0.52929999999999999</v>
      </c>
      <c r="G79" s="3">
        <v>0.5292</v>
      </c>
      <c r="H79" s="3">
        <v>0.52910000000000001</v>
      </c>
      <c r="I79" s="3">
        <v>0.52900000000000003</v>
      </c>
      <c r="J79" s="10">
        <v>0.52900000000000003</v>
      </c>
      <c r="K79" s="3">
        <v>0.52890000000000004</v>
      </c>
    </row>
    <row r="80" spans="1:11" x14ac:dyDescent="0.25">
      <c r="A80" s="5">
        <v>118</v>
      </c>
      <c r="B80" s="3">
        <v>0.52880000000000005</v>
      </c>
      <c r="C80" s="3">
        <v>0.52869999999999995</v>
      </c>
      <c r="D80" s="3">
        <v>0.52859999999999996</v>
      </c>
      <c r="E80" s="3">
        <v>0.52849999999999997</v>
      </c>
      <c r="F80" s="3">
        <v>0.52839999999999998</v>
      </c>
      <c r="G80" s="3">
        <v>0.52829999999999999</v>
      </c>
      <c r="H80" s="3">
        <v>0.52829999999999999</v>
      </c>
      <c r="I80" s="3">
        <v>0.5282</v>
      </c>
      <c r="J80" s="10">
        <v>0.52810000000000001</v>
      </c>
      <c r="K80" s="3">
        <v>0.52800000000000002</v>
      </c>
    </row>
    <row r="81" spans="1:11" x14ac:dyDescent="0.25">
      <c r="A81" s="5">
        <v>119</v>
      </c>
      <c r="B81" s="3">
        <v>0.52790000000000004</v>
      </c>
      <c r="C81" s="3">
        <v>0.52780000000000005</v>
      </c>
      <c r="D81" s="3">
        <v>0.52769999999999995</v>
      </c>
      <c r="E81" s="3">
        <v>0.52759999999999996</v>
      </c>
      <c r="F81" s="3">
        <v>0.52749999999999997</v>
      </c>
      <c r="G81" s="3">
        <v>0.52739999999999998</v>
      </c>
      <c r="H81" s="3">
        <v>0.52739999999999998</v>
      </c>
      <c r="I81" s="3">
        <v>0.52729999999999999</v>
      </c>
      <c r="J81" s="10">
        <v>0.5272</v>
      </c>
      <c r="K81" s="3">
        <v>0.52710000000000001</v>
      </c>
    </row>
    <row r="82" spans="1:11" x14ac:dyDescent="0.25">
      <c r="A82" s="5">
        <v>120</v>
      </c>
      <c r="B82" s="3">
        <v>0.52700000000000002</v>
      </c>
      <c r="C82" s="3">
        <v>0.52690000000000003</v>
      </c>
      <c r="D82" s="3">
        <v>0.52680000000000005</v>
      </c>
      <c r="E82" s="3">
        <v>0.52669999999999995</v>
      </c>
      <c r="F82" s="3">
        <v>0.52659999999999996</v>
      </c>
      <c r="G82" s="3">
        <v>0.52649999999999997</v>
      </c>
      <c r="H82" s="3">
        <v>0.52639999999999998</v>
      </c>
      <c r="I82" s="3">
        <v>0.52629999999999999</v>
      </c>
      <c r="J82" s="10">
        <v>0.5262</v>
      </c>
      <c r="K82" s="3">
        <v>0.52610000000000001</v>
      </c>
    </row>
    <row r="83" spans="1:11" x14ac:dyDescent="0.25">
      <c r="A83" s="5">
        <v>121</v>
      </c>
      <c r="B83" s="3">
        <v>0.52600000000000002</v>
      </c>
      <c r="C83" s="3">
        <v>0.52590000000000003</v>
      </c>
      <c r="D83" s="3">
        <v>0.52580000000000005</v>
      </c>
      <c r="E83" s="3">
        <v>0.52569999999999995</v>
      </c>
      <c r="F83" s="3">
        <v>0.52559999999999996</v>
      </c>
      <c r="G83" s="3">
        <v>0.52549999999999997</v>
      </c>
      <c r="H83" s="3">
        <v>0.52539999999999998</v>
      </c>
      <c r="I83" s="3">
        <v>0.52529999999999999</v>
      </c>
      <c r="J83" s="10">
        <v>0.52510000000000001</v>
      </c>
      <c r="K83" s="3">
        <v>0.52500000000000002</v>
      </c>
    </row>
    <row r="84" spans="1:11" x14ac:dyDescent="0.25">
      <c r="A84" s="5">
        <v>122</v>
      </c>
      <c r="B84" s="3">
        <v>0.53490000000000004</v>
      </c>
      <c r="C84" s="3">
        <v>0.52480000000000004</v>
      </c>
      <c r="D84" s="3">
        <v>0.52470000000000006</v>
      </c>
      <c r="E84" s="3">
        <v>0.52459999999999996</v>
      </c>
      <c r="F84" s="3">
        <v>0.52449999999999997</v>
      </c>
      <c r="G84" s="3">
        <v>0.52429999999999999</v>
      </c>
      <c r="H84" s="3">
        <v>0.5242</v>
      </c>
      <c r="I84" s="3">
        <v>0.52410000000000001</v>
      </c>
      <c r="J84" s="10">
        <v>0.52400000000000002</v>
      </c>
      <c r="K84" s="3">
        <v>0.52390000000000003</v>
      </c>
    </row>
    <row r="85" spans="1:11" x14ac:dyDescent="0.25">
      <c r="A85" s="5">
        <v>123</v>
      </c>
      <c r="B85" s="3">
        <v>0.52370000000000005</v>
      </c>
      <c r="C85" s="3">
        <v>0.52359999999999995</v>
      </c>
      <c r="D85" s="3">
        <v>0.52349999999999997</v>
      </c>
      <c r="E85" s="3">
        <v>0.52339999999999998</v>
      </c>
      <c r="F85" s="3">
        <v>0.5232</v>
      </c>
      <c r="G85" s="3">
        <v>0.52310000000000001</v>
      </c>
      <c r="H85" s="3">
        <v>0.52300000000000002</v>
      </c>
      <c r="I85" s="3">
        <v>0.52280000000000004</v>
      </c>
      <c r="J85" s="10">
        <v>0.52270000000000005</v>
      </c>
      <c r="K85" s="3">
        <v>0.52259999999999995</v>
      </c>
    </row>
    <row r="86" spans="1:11" x14ac:dyDescent="0.25">
      <c r="A86" s="5">
        <v>124</v>
      </c>
      <c r="B86" s="3">
        <v>0.52239999999999998</v>
      </c>
      <c r="C86" s="3">
        <v>0.52229999999999999</v>
      </c>
      <c r="D86" s="3">
        <v>0.52210000000000001</v>
      </c>
      <c r="E86" s="3">
        <v>0.52200000000000002</v>
      </c>
      <c r="F86" s="3">
        <v>0.52190000000000003</v>
      </c>
      <c r="G86" s="3">
        <v>0.52170000000000005</v>
      </c>
      <c r="H86" s="3">
        <v>0.52159999999999995</v>
      </c>
      <c r="I86" s="3">
        <v>0.52139999999999997</v>
      </c>
      <c r="J86" s="10">
        <v>0.52129999999999999</v>
      </c>
      <c r="K86" s="3">
        <v>0.52110000000000001</v>
      </c>
    </row>
    <row r="87" spans="1:11" x14ac:dyDescent="0.25">
      <c r="A87" s="5">
        <v>125</v>
      </c>
      <c r="B87" s="3">
        <v>0.52100000000000002</v>
      </c>
      <c r="C87" s="3">
        <v>0.52090000000000003</v>
      </c>
      <c r="D87" s="3">
        <v>0.52080000000000004</v>
      </c>
      <c r="E87" s="3">
        <v>0.52059999999999995</v>
      </c>
      <c r="F87" s="3">
        <v>0.52049999999999996</v>
      </c>
      <c r="G87" s="3">
        <v>0.52039999999999997</v>
      </c>
      <c r="H87" s="3">
        <v>0.52029999999999998</v>
      </c>
      <c r="I87" s="3">
        <v>0.5202</v>
      </c>
      <c r="J87" s="10">
        <v>0.52</v>
      </c>
      <c r="K87" s="3">
        <v>0.51990000000000003</v>
      </c>
    </row>
    <row r="88" spans="1:11" x14ac:dyDescent="0.25">
      <c r="A88" s="5">
        <v>126</v>
      </c>
      <c r="B88" s="3">
        <v>0.51980000000000004</v>
      </c>
      <c r="C88" s="3">
        <v>0.51970000000000005</v>
      </c>
      <c r="D88" s="3">
        <v>0.51959999999999995</v>
      </c>
      <c r="E88" s="3">
        <v>0.51939999999999997</v>
      </c>
      <c r="F88" s="3">
        <v>0.51929999999999998</v>
      </c>
      <c r="G88" s="3">
        <v>0.51919999999999999</v>
      </c>
      <c r="H88" s="3">
        <v>0.51910000000000001</v>
      </c>
      <c r="I88" s="3">
        <v>0.51900000000000002</v>
      </c>
      <c r="J88" s="10">
        <v>0.51880000000000004</v>
      </c>
      <c r="K88" s="3">
        <v>0.51870000000000005</v>
      </c>
    </row>
    <row r="89" spans="1:11" x14ac:dyDescent="0.25">
      <c r="A89" s="5">
        <v>127</v>
      </c>
      <c r="B89" s="3">
        <v>0.51859999999999995</v>
      </c>
      <c r="C89" s="3">
        <v>0.51849999999999996</v>
      </c>
      <c r="D89" s="3">
        <v>0.51839999999999997</v>
      </c>
      <c r="E89" s="3">
        <v>0.51819999999999999</v>
      </c>
      <c r="F89" s="3">
        <v>0.5181</v>
      </c>
      <c r="G89" s="3">
        <v>0.51800000000000002</v>
      </c>
      <c r="H89" s="3">
        <v>0.51790000000000003</v>
      </c>
      <c r="I89" s="3">
        <v>0.51780000000000004</v>
      </c>
      <c r="J89" s="10">
        <v>0.51759999999999995</v>
      </c>
      <c r="K89" s="3">
        <v>0.51749999999999996</v>
      </c>
    </row>
    <row r="90" spans="1:11" x14ac:dyDescent="0.25">
      <c r="A90" s="5">
        <v>128</v>
      </c>
      <c r="B90" s="3">
        <v>0.51739999999999997</v>
      </c>
      <c r="C90" s="3">
        <v>0.51729999999999998</v>
      </c>
      <c r="D90" s="3">
        <v>0.51719999999999999</v>
      </c>
      <c r="E90" s="3">
        <v>0.51700000000000002</v>
      </c>
      <c r="F90" s="3">
        <v>0.51690000000000003</v>
      </c>
      <c r="G90" s="3">
        <v>0.51680000000000004</v>
      </c>
      <c r="H90" s="3">
        <v>0.51670000000000005</v>
      </c>
      <c r="I90" s="3">
        <v>0.51659999999999995</v>
      </c>
      <c r="J90" s="10">
        <v>0.51639999999999997</v>
      </c>
      <c r="K90" s="3">
        <v>0.51629999999999998</v>
      </c>
    </row>
    <row r="91" spans="1:11" x14ac:dyDescent="0.25">
      <c r="A91" s="5">
        <v>129</v>
      </c>
      <c r="B91" s="3">
        <v>0.51619999999999999</v>
      </c>
      <c r="C91" s="3">
        <v>0.5161</v>
      </c>
      <c r="D91" s="3">
        <v>0.51600000000000001</v>
      </c>
      <c r="E91" s="3">
        <v>0.51580000000000004</v>
      </c>
      <c r="F91" s="3">
        <v>0.51570000000000005</v>
      </c>
      <c r="G91" s="3">
        <v>0.51559999999999995</v>
      </c>
      <c r="H91" s="3">
        <v>0.51549999999999996</v>
      </c>
      <c r="I91" s="3">
        <v>0.51539999999999997</v>
      </c>
      <c r="J91" s="10">
        <v>0.51519999999999999</v>
      </c>
      <c r="K91" s="3">
        <v>0.5151</v>
      </c>
    </row>
    <row r="92" spans="1:11" x14ac:dyDescent="0.25">
      <c r="A92" s="5">
        <v>130</v>
      </c>
      <c r="B92" s="3">
        <v>0.51500000000000001</v>
      </c>
      <c r="C92" s="3">
        <v>0.51490000000000002</v>
      </c>
      <c r="D92" s="3">
        <v>0.51470000000000005</v>
      </c>
      <c r="E92" s="3">
        <v>0.51459999999999995</v>
      </c>
      <c r="F92" s="3">
        <v>0.51449999999999996</v>
      </c>
      <c r="G92" s="3">
        <v>0.51429999999999998</v>
      </c>
      <c r="H92" s="3">
        <v>0.51419999999999999</v>
      </c>
      <c r="I92" s="3">
        <v>0.5141</v>
      </c>
      <c r="J92" s="10">
        <v>0.51400000000000001</v>
      </c>
      <c r="K92" s="3">
        <v>0.51390000000000002</v>
      </c>
    </row>
    <row r="93" spans="1:11" x14ac:dyDescent="0.25">
      <c r="A93" s="5">
        <v>131</v>
      </c>
      <c r="B93" s="3">
        <v>0.51380000000000003</v>
      </c>
      <c r="C93" s="3">
        <v>0.51370000000000005</v>
      </c>
      <c r="D93" s="3">
        <v>0.51359999999999995</v>
      </c>
      <c r="E93" s="3">
        <v>0.51339999999999997</v>
      </c>
      <c r="F93" s="3">
        <v>0.51329999999999998</v>
      </c>
      <c r="G93" s="3">
        <v>0.51319999999999999</v>
      </c>
      <c r="H93" s="3">
        <v>0.5131</v>
      </c>
      <c r="I93" s="3">
        <v>0.51300000000000001</v>
      </c>
      <c r="J93" s="10">
        <v>0.51280000000000003</v>
      </c>
      <c r="K93" s="3">
        <v>0.51270000000000004</v>
      </c>
    </row>
    <row r="94" spans="1:11" x14ac:dyDescent="0.25">
      <c r="A94" s="5">
        <v>132</v>
      </c>
      <c r="B94" s="3">
        <v>0.51259999999999994</v>
      </c>
      <c r="C94" s="3">
        <v>0.51249999999999996</v>
      </c>
      <c r="D94" s="3">
        <v>0.51239999999999997</v>
      </c>
      <c r="E94" s="3">
        <v>0.51219999999999999</v>
      </c>
      <c r="F94" s="3">
        <v>0.5121</v>
      </c>
      <c r="G94" s="3">
        <v>0.51200000000000001</v>
      </c>
      <c r="H94" s="3">
        <v>0.51190000000000002</v>
      </c>
      <c r="I94" s="3">
        <v>0.51180000000000003</v>
      </c>
      <c r="J94" s="10">
        <v>0.51160000000000005</v>
      </c>
      <c r="K94" s="3">
        <v>0.51149999999999995</v>
      </c>
    </row>
    <row r="95" spans="1:11" x14ac:dyDescent="0.25">
      <c r="A95" s="5">
        <v>133</v>
      </c>
      <c r="B95" s="3">
        <v>0.51129999999999998</v>
      </c>
      <c r="C95" s="3">
        <v>0.51129999999999998</v>
      </c>
      <c r="D95" s="3">
        <v>0.51119999999999999</v>
      </c>
      <c r="E95" s="3">
        <v>0.51100000000000001</v>
      </c>
      <c r="F95" s="3">
        <v>0.51090000000000002</v>
      </c>
      <c r="G95" s="3">
        <v>0.51080000000000003</v>
      </c>
      <c r="H95" s="3">
        <v>0.51070000000000004</v>
      </c>
      <c r="I95" s="3">
        <v>0.51060000000000005</v>
      </c>
      <c r="J95" s="10">
        <v>0.51039999999999996</v>
      </c>
      <c r="K95" s="3">
        <v>0.51029999999999998</v>
      </c>
    </row>
    <row r="96" spans="1:11" x14ac:dyDescent="0.25">
      <c r="A96" s="5">
        <v>134</v>
      </c>
      <c r="B96" s="3">
        <v>0.51019999999999999</v>
      </c>
      <c r="C96" s="3">
        <v>0.5101</v>
      </c>
      <c r="D96" s="3">
        <v>0.51</v>
      </c>
      <c r="E96" s="3">
        <v>0.50980000000000003</v>
      </c>
      <c r="F96" s="3">
        <v>0.50970000000000004</v>
      </c>
      <c r="G96" s="3">
        <v>0.50960000000000005</v>
      </c>
      <c r="H96" s="3">
        <v>0.50949999999999995</v>
      </c>
      <c r="I96" s="3">
        <v>0.50939999999999996</v>
      </c>
      <c r="J96" s="10">
        <v>0.50919999999999999</v>
      </c>
      <c r="K96" s="3">
        <v>0.5091</v>
      </c>
    </row>
    <row r="97" spans="1:11" x14ac:dyDescent="0.25">
      <c r="A97" s="5">
        <v>135</v>
      </c>
      <c r="B97" s="3">
        <v>0.50900000000000001</v>
      </c>
      <c r="C97" s="3">
        <v>0.50890000000000002</v>
      </c>
      <c r="D97" s="3">
        <v>0.50880000000000003</v>
      </c>
      <c r="E97" s="3">
        <v>0.50860000000000005</v>
      </c>
      <c r="F97" s="3">
        <v>0.50849999999999995</v>
      </c>
      <c r="G97" s="3">
        <v>0.50839999999999996</v>
      </c>
      <c r="H97" s="3">
        <v>0.50829999999999997</v>
      </c>
      <c r="I97" s="3">
        <v>0.50819999999999999</v>
      </c>
      <c r="J97" s="10">
        <v>0.50800000000000001</v>
      </c>
      <c r="K97" s="3">
        <v>0.50790000000000002</v>
      </c>
    </row>
    <row r="98" spans="1:11" x14ac:dyDescent="0.25">
      <c r="A98" s="5">
        <v>136</v>
      </c>
      <c r="B98" s="3">
        <v>0.50780000000000003</v>
      </c>
      <c r="C98" s="3">
        <v>0.50770000000000004</v>
      </c>
      <c r="D98" s="3">
        <v>0.50760000000000005</v>
      </c>
      <c r="E98" s="3">
        <v>0.50749999999999995</v>
      </c>
      <c r="F98" s="3">
        <v>0.50729999999999997</v>
      </c>
      <c r="G98" s="3">
        <v>0.50719999999999998</v>
      </c>
      <c r="H98" s="3">
        <v>0.5071</v>
      </c>
      <c r="I98" s="3">
        <v>0.50700000000000001</v>
      </c>
      <c r="J98" s="10">
        <v>0.50690000000000002</v>
      </c>
      <c r="K98" s="3">
        <v>0.50680000000000003</v>
      </c>
    </row>
    <row r="99" spans="1:11" x14ac:dyDescent="0.25">
      <c r="A99" s="5">
        <v>137</v>
      </c>
      <c r="B99" s="3">
        <v>0.50670000000000004</v>
      </c>
      <c r="C99" s="3">
        <v>0.50660000000000005</v>
      </c>
      <c r="D99" s="3">
        <v>0.50649999999999995</v>
      </c>
      <c r="E99" s="3">
        <v>0.50639999999999996</v>
      </c>
      <c r="F99" s="3">
        <v>0.50619999999999998</v>
      </c>
      <c r="G99" s="3">
        <v>0.50609999999999999</v>
      </c>
      <c r="H99" s="3">
        <v>0.50600000000000001</v>
      </c>
      <c r="I99" s="3">
        <v>0.50590000000000002</v>
      </c>
      <c r="J99" s="10">
        <v>0.50580000000000003</v>
      </c>
      <c r="K99" s="3">
        <v>0.50570000000000004</v>
      </c>
    </row>
    <row r="100" spans="1:11" x14ac:dyDescent="0.25">
      <c r="A100" s="5">
        <v>138</v>
      </c>
      <c r="B100" s="3">
        <v>0.50560000000000005</v>
      </c>
      <c r="C100" s="3">
        <v>0.50549999999999995</v>
      </c>
      <c r="D100" s="3">
        <v>0.50539999999999996</v>
      </c>
      <c r="E100" s="3">
        <v>0.50529999999999997</v>
      </c>
      <c r="F100" s="3">
        <v>0.50509999999999999</v>
      </c>
      <c r="G100" s="3">
        <v>0.505</v>
      </c>
      <c r="H100" s="3">
        <v>0.50490000000000002</v>
      </c>
      <c r="I100" s="3">
        <v>0.50480000000000003</v>
      </c>
      <c r="J100" s="10">
        <v>0.50470000000000004</v>
      </c>
      <c r="K100" s="3">
        <v>0.50460000000000005</v>
      </c>
    </row>
    <row r="101" spans="1:11" x14ac:dyDescent="0.25">
      <c r="A101" s="5">
        <v>139</v>
      </c>
      <c r="B101" s="3">
        <v>0.50449999999999995</v>
      </c>
      <c r="C101" s="3">
        <v>0.50439999999999996</v>
      </c>
      <c r="D101" s="3">
        <v>0.50429999999999997</v>
      </c>
      <c r="E101" s="3">
        <v>0.50419999999999998</v>
      </c>
      <c r="F101" s="3">
        <v>0.504</v>
      </c>
      <c r="G101" s="3">
        <v>0.50390000000000001</v>
      </c>
      <c r="H101" s="3">
        <v>0.50380000000000003</v>
      </c>
      <c r="I101" s="3">
        <v>0.50370000000000004</v>
      </c>
      <c r="J101" s="10">
        <v>0.50360000000000005</v>
      </c>
      <c r="K101" s="3">
        <v>0.50349999999999995</v>
      </c>
    </row>
    <row r="102" spans="1:11" x14ac:dyDescent="0.25">
      <c r="A102" s="5">
        <v>140</v>
      </c>
      <c r="B102" s="3">
        <v>0.50339999999999996</v>
      </c>
      <c r="C102" s="3">
        <v>0.50329999999999997</v>
      </c>
      <c r="D102" s="3">
        <v>0.50319999999999998</v>
      </c>
      <c r="E102" s="3">
        <v>0.50309999999999999</v>
      </c>
      <c r="F102" s="3">
        <v>0.50290000000000001</v>
      </c>
      <c r="G102" s="3">
        <v>0.50280000000000002</v>
      </c>
      <c r="H102" s="3">
        <v>0.50270000000000004</v>
      </c>
      <c r="I102" s="3">
        <v>0.50260000000000005</v>
      </c>
      <c r="J102" s="10">
        <v>0.50249999999999995</v>
      </c>
      <c r="K102" s="3">
        <v>0.50239999999999996</v>
      </c>
    </row>
    <row r="103" spans="1:11" x14ac:dyDescent="0.25">
      <c r="A103" s="5">
        <v>141</v>
      </c>
      <c r="B103" s="3">
        <v>0.50229999999999997</v>
      </c>
      <c r="C103" s="3">
        <v>0.50219999999999998</v>
      </c>
      <c r="D103" s="3">
        <v>0.50209999999999999</v>
      </c>
      <c r="E103" s="3">
        <v>0.502</v>
      </c>
      <c r="F103" s="3">
        <v>0.50180000000000002</v>
      </c>
      <c r="G103" s="3">
        <v>0.50170000000000003</v>
      </c>
      <c r="H103" s="3">
        <v>0.50160000000000005</v>
      </c>
      <c r="I103" s="3">
        <v>0.50149999999999995</v>
      </c>
      <c r="J103" s="10">
        <v>0.50139999999999996</v>
      </c>
      <c r="K103" s="3">
        <v>0.50129999999999997</v>
      </c>
    </row>
    <row r="104" spans="1:11" x14ac:dyDescent="0.25">
      <c r="A104" s="5">
        <v>142</v>
      </c>
      <c r="B104" s="3">
        <v>0.50119999999999998</v>
      </c>
      <c r="C104" s="3">
        <v>0.50109999999999999</v>
      </c>
      <c r="D104" s="3">
        <v>0.50109999999999999</v>
      </c>
      <c r="E104" s="3">
        <v>0.50090000000000001</v>
      </c>
      <c r="F104" s="3">
        <v>0.50070000000000003</v>
      </c>
      <c r="G104" s="3">
        <v>0.50060000000000004</v>
      </c>
      <c r="H104" s="3">
        <v>0.50049999999999994</v>
      </c>
      <c r="I104" s="3">
        <v>0.50039999999999996</v>
      </c>
      <c r="J104" s="10">
        <v>0.50029999999999997</v>
      </c>
      <c r="K104" s="3">
        <v>0.50019999999999998</v>
      </c>
    </row>
    <row r="105" spans="1:11" x14ac:dyDescent="0.25">
      <c r="A105" s="5">
        <v>143</v>
      </c>
      <c r="B105" s="3">
        <v>0.50009999999999999</v>
      </c>
      <c r="C105" s="3">
        <v>0.5</v>
      </c>
      <c r="D105" s="3">
        <v>0.49990000000000001</v>
      </c>
      <c r="E105" s="3">
        <v>0.49980000000000002</v>
      </c>
      <c r="F105" s="3">
        <v>0.49969999999999998</v>
      </c>
      <c r="G105" s="3">
        <v>0.4995</v>
      </c>
      <c r="H105" s="3">
        <v>0.49940000000000001</v>
      </c>
      <c r="I105" s="3">
        <v>0.49930000000000002</v>
      </c>
      <c r="J105" s="10">
        <v>0.49919999999999998</v>
      </c>
      <c r="K105" s="3">
        <v>0.49909999999999999</v>
      </c>
    </row>
    <row r="106" spans="1:11" x14ac:dyDescent="0.25">
      <c r="A106" s="5">
        <v>144</v>
      </c>
      <c r="B106" s="3">
        <v>0.499</v>
      </c>
      <c r="C106" s="3">
        <v>0.49890000000000001</v>
      </c>
      <c r="D106" s="3">
        <v>0.49880000000000002</v>
      </c>
      <c r="E106" s="3">
        <v>0.49869999999999998</v>
      </c>
      <c r="F106" s="3">
        <v>0.49859999999999999</v>
      </c>
      <c r="G106" s="3">
        <v>0.4985</v>
      </c>
      <c r="H106" s="3">
        <v>0.49830000000000002</v>
      </c>
      <c r="I106" s="3">
        <v>0.49819999999999998</v>
      </c>
      <c r="J106" s="10">
        <v>0.49809999999999999</v>
      </c>
      <c r="K106" s="3">
        <v>0.498</v>
      </c>
    </row>
    <row r="107" spans="1:11" x14ac:dyDescent="0.25">
      <c r="A107" s="5">
        <v>145</v>
      </c>
      <c r="B107" s="3">
        <v>0.49790000000000001</v>
      </c>
      <c r="C107" s="3">
        <v>0.49780000000000002</v>
      </c>
      <c r="D107" s="3">
        <v>0.49769999999999998</v>
      </c>
      <c r="E107" s="3">
        <v>0.49759999999999999</v>
      </c>
      <c r="F107" s="3">
        <v>0.4975</v>
      </c>
      <c r="G107" s="3">
        <v>0.49740000000000001</v>
      </c>
      <c r="H107" s="3">
        <v>0.49730000000000002</v>
      </c>
      <c r="I107" s="3">
        <v>0.49719999999999998</v>
      </c>
      <c r="J107" s="10">
        <v>0.49709999999999999</v>
      </c>
      <c r="K107" s="3">
        <v>0.497</v>
      </c>
    </row>
    <row r="108" spans="1:11" x14ac:dyDescent="0.25">
      <c r="A108" s="5">
        <v>146</v>
      </c>
      <c r="B108" s="3">
        <v>0.49690000000000001</v>
      </c>
      <c r="C108" s="3">
        <v>0.49680000000000002</v>
      </c>
      <c r="D108" s="3">
        <v>0.49669999999999997</v>
      </c>
      <c r="E108" s="3">
        <v>0.49659999999999999</v>
      </c>
      <c r="F108" s="3">
        <v>0.4965</v>
      </c>
      <c r="G108" s="3">
        <v>0.49640000000000001</v>
      </c>
      <c r="H108" s="3">
        <v>0.49630000000000002</v>
      </c>
      <c r="I108" s="3">
        <v>0.49619999999999997</v>
      </c>
      <c r="J108" s="10">
        <v>0.49609999999999999</v>
      </c>
      <c r="K108" s="3">
        <v>0.496</v>
      </c>
    </row>
    <row r="109" spans="1:11" x14ac:dyDescent="0.25">
      <c r="A109" s="5">
        <v>147</v>
      </c>
      <c r="B109" s="3">
        <v>0.49590000000000001</v>
      </c>
      <c r="C109" s="3">
        <v>0.49580000000000002</v>
      </c>
      <c r="D109" s="3">
        <v>0.49569999999999997</v>
      </c>
      <c r="E109" s="3">
        <v>0.49559999999999998</v>
      </c>
      <c r="F109" s="3">
        <v>0.4955</v>
      </c>
      <c r="G109" s="3">
        <v>0.49540000000000001</v>
      </c>
      <c r="H109" s="3">
        <v>0.49530000000000002</v>
      </c>
      <c r="I109" s="3">
        <v>0.49519999999999997</v>
      </c>
      <c r="J109" s="10">
        <v>0.49509999999999998</v>
      </c>
      <c r="K109" s="3">
        <v>0.495</v>
      </c>
    </row>
    <row r="110" spans="1:11" x14ac:dyDescent="0.25">
      <c r="A110" s="5">
        <v>148</v>
      </c>
      <c r="B110" s="3">
        <v>0.49490000000000001</v>
      </c>
      <c r="C110" s="3">
        <v>0.49480000000000002</v>
      </c>
      <c r="D110" s="3">
        <v>0.49469999999999997</v>
      </c>
      <c r="E110" s="3">
        <v>0.49459999999999998</v>
      </c>
      <c r="F110" s="3">
        <v>0.4945</v>
      </c>
      <c r="G110" s="3">
        <v>0.49440000000000001</v>
      </c>
      <c r="H110" s="3">
        <v>0.49430000000000002</v>
      </c>
      <c r="I110" s="3">
        <v>0.49419999999999997</v>
      </c>
      <c r="J110" s="10">
        <v>0.49409999999999998</v>
      </c>
      <c r="K110" s="3">
        <v>0.49399999999999999</v>
      </c>
    </row>
    <row r="111" spans="1:11" x14ac:dyDescent="0.25">
      <c r="A111" s="5">
        <v>149</v>
      </c>
      <c r="B111" s="3">
        <v>0.40389999999999998</v>
      </c>
      <c r="C111" s="3">
        <v>0.49380000000000002</v>
      </c>
      <c r="D111" s="3">
        <v>0.49370000000000003</v>
      </c>
      <c r="E111" s="3">
        <v>0.49359999999999998</v>
      </c>
      <c r="F111" s="3">
        <v>0.49349999999999999</v>
      </c>
      <c r="G111" s="3">
        <v>0.49340000000000001</v>
      </c>
      <c r="H111" s="3">
        <v>0.49330000000000002</v>
      </c>
      <c r="I111" s="3">
        <v>0.49320000000000003</v>
      </c>
      <c r="J111" s="10">
        <v>0.49309999999999998</v>
      </c>
      <c r="K111" s="3">
        <v>0.49299999999999999</v>
      </c>
    </row>
    <row r="112" spans="1:11" x14ac:dyDescent="0.25">
      <c r="A112" s="5">
        <v>150</v>
      </c>
      <c r="B112" s="3">
        <v>0.4929</v>
      </c>
      <c r="C112" s="3">
        <v>0.49280000000000002</v>
      </c>
      <c r="D112" s="3">
        <v>0.49270000000000003</v>
      </c>
      <c r="E112" s="3">
        <v>0.49259999999999998</v>
      </c>
      <c r="F112" s="3">
        <v>0.49249999999999999</v>
      </c>
      <c r="G112" s="3">
        <v>0.4924</v>
      </c>
      <c r="H112" s="3">
        <v>0.49230000000000002</v>
      </c>
      <c r="I112" s="3">
        <v>0.49220000000000003</v>
      </c>
      <c r="J112" s="10">
        <v>0.49209999999999998</v>
      </c>
      <c r="K112" s="3">
        <v>0.49199999999999999</v>
      </c>
    </row>
    <row r="113" spans="1:11" x14ac:dyDescent="0.25">
      <c r="A113" s="5">
        <v>151</v>
      </c>
      <c r="B113" s="3">
        <v>0.4919</v>
      </c>
      <c r="C113" s="3">
        <v>0.49180000000000001</v>
      </c>
      <c r="D113" s="3">
        <v>0.49170000000000003</v>
      </c>
      <c r="E113" s="3">
        <v>0.49159999999999998</v>
      </c>
      <c r="F113" s="3">
        <v>0.49149999999999999</v>
      </c>
      <c r="G113" s="3">
        <v>0.4914</v>
      </c>
      <c r="H113" s="3">
        <v>0.49130000000000001</v>
      </c>
      <c r="I113" s="3">
        <v>0.49120000000000003</v>
      </c>
      <c r="J113" s="10">
        <v>0.49109999999999998</v>
      </c>
      <c r="K113" s="3">
        <v>0.49099999999999999</v>
      </c>
    </row>
    <row r="114" spans="1:11" x14ac:dyDescent="0.25">
      <c r="A114" s="5">
        <v>152</v>
      </c>
      <c r="B114" s="3">
        <v>0.4909</v>
      </c>
      <c r="C114" s="3">
        <v>0.49080000000000001</v>
      </c>
      <c r="D114" s="3">
        <v>0.49070000000000003</v>
      </c>
      <c r="E114" s="3">
        <v>0.49059999999999998</v>
      </c>
      <c r="F114" s="3">
        <v>0.49049999999999999</v>
      </c>
      <c r="G114" s="3">
        <v>0.4904</v>
      </c>
      <c r="H114" s="3">
        <v>0.49030000000000001</v>
      </c>
      <c r="I114" s="3">
        <v>0.49020000000000002</v>
      </c>
      <c r="J114" s="10">
        <v>0.49009999999999998</v>
      </c>
      <c r="K114" s="3">
        <v>0.49</v>
      </c>
    </row>
    <row r="115" spans="1:11" x14ac:dyDescent="0.25">
      <c r="A115" s="5">
        <v>153</v>
      </c>
      <c r="B115" s="3">
        <v>0.4899</v>
      </c>
      <c r="C115" s="3">
        <v>0.48980000000000001</v>
      </c>
      <c r="D115" s="3">
        <v>0.48970000000000002</v>
      </c>
      <c r="E115" s="3">
        <v>0.48959999999999998</v>
      </c>
      <c r="F115" s="3">
        <v>0.48949999999999999</v>
      </c>
      <c r="G115" s="3">
        <v>0.4894</v>
      </c>
      <c r="H115" s="3">
        <v>0.48930000000000001</v>
      </c>
      <c r="I115" s="3">
        <v>0.48920000000000002</v>
      </c>
      <c r="J115" s="10">
        <v>0.48909999999999998</v>
      </c>
      <c r="K115" s="3">
        <v>0.48899999999999999</v>
      </c>
    </row>
    <row r="116" spans="1:11" x14ac:dyDescent="0.25">
      <c r="A116" s="5">
        <v>154</v>
      </c>
      <c r="B116" s="3">
        <v>0.4889</v>
      </c>
      <c r="C116" s="3">
        <v>0.48880000000000001</v>
      </c>
      <c r="D116" s="3">
        <v>0.48870000000000002</v>
      </c>
      <c r="E116" s="3">
        <v>0.48859999999999998</v>
      </c>
      <c r="F116" s="3">
        <v>0.48849999999999999</v>
      </c>
      <c r="G116" s="3">
        <v>0.4884</v>
      </c>
      <c r="H116" s="3">
        <v>0.48830000000000001</v>
      </c>
      <c r="I116" s="3">
        <v>0.48820000000000002</v>
      </c>
      <c r="J116" s="10">
        <v>0.48809999999999998</v>
      </c>
      <c r="K116" s="3">
        <v>0.48799999999999999</v>
      </c>
    </row>
    <row r="117" spans="1:11" x14ac:dyDescent="0.25">
      <c r="A117" s="5">
        <v>155</v>
      </c>
      <c r="B117" s="3">
        <v>0.4879</v>
      </c>
      <c r="C117" s="3">
        <v>0.48780000000000001</v>
      </c>
      <c r="D117" s="3">
        <v>0.48770000000000002</v>
      </c>
      <c r="E117" s="3">
        <v>0.48759999999999998</v>
      </c>
      <c r="F117" s="3">
        <v>0.48749999999999999</v>
      </c>
      <c r="G117" s="3">
        <v>0.4874</v>
      </c>
      <c r="H117" s="3">
        <v>0.4874</v>
      </c>
      <c r="I117" s="3">
        <v>0.48730000000000001</v>
      </c>
      <c r="J117" s="10">
        <v>0.48720000000000002</v>
      </c>
      <c r="K117" s="3">
        <v>0.48709999999999998</v>
      </c>
    </row>
    <row r="118" spans="1:11" x14ac:dyDescent="0.25">
      <c r="A118" s="5">
        <v>156</v>
      </c>
      <c r="B118" s="3">
        <v>0.48699999999999999</v>
      </c>
      <c r="C118" s="3">
        <v>0.4869</v>
      </c>
      <c r="D118" s="3">
        <v>0.48680000000000001</v>
      </c>
      <c r="E118" s="3">
        <v>0.48680000000000001</v>
      </c>
      <c r="F118" s="3">
        <v>0.48670000000000002</v>
      </c>
      <c r="G118" s="3">
        <v>0.48659999999999998</v>
      </c>
      <c r="H118" s="3">
        <v>0.48649999999999999</v>
      </c>
      <c r="I118" s="3">
        <v>0.4864</v>
      </c>
      <c r="J118" s="10">
        <v>0.48630000000000001</v>
      </c>
      <c r="K118" s="3">
        <v>0.48620000000000002</v>
      </c>
    </row>
    <row r="119" spans="1:11" x14ac:dyDescent="0.25">
      <c r="A119" s="5">
        <v>157</v>
      </c>
      <c r="B119" s="3">
        <v>0.48609999999999998</v>
      </c>
      <c r="C119" s="3">
        <v>0.48599999999999999</v>
      </c>
      <c r="D119" s="3">
        <v>0.4859</v>
      </c>
      <c r="E119" s="3">
        <v>0.4859</v>
      </c>
      <c r="F119" s="3">
        <v>0.48580000000000001</v>
      </c>
      <c r="G119" s="3">
        <v>0.48570000000000002</v>
      </c>
      <c r="H119" s="3">
        <v>0.48559999999999998</v>
      </c>
      <c r="I119" s="3">
        <v>0.48549999999999999</v>
      </c>
      <c r="J119" s="10">
        <v>0.4854</v>
      </c>
      <c r="K119" s="3">
        <v>0.48530000000000001</v>
      </c>
    </row>
    <row r="120" spans="1:11" x14ac:dyDescent="0.25">
      <c r="A120" s="5">
        <v>158</v>
      </c>
      <c r="B120" s="3">
        <v>0.48520000000000002</v>
      </c>
      <c r="C120" s="3">
        <v>0.48509999999999998</v>
      </c>
      <c r="D120" s="3">
        <v>0.48499999999999999</v>
      </c>
      <c r="E120" s="3">
        <v>0.48499999999999999</v>
      </c>
      <c r="F120" s="3">
        <v>0.4849</v>
      </c>
      <c r="G120" s="3">
        <v>0.48480000000000001</v>
      </c>
      <c r="H120" s="3">
        <v>0.48470000000000002</v>
      </c>
      <c r="I120" s="3">
        <v>0.48459999999999998</v>
      </c>
      <c r="J120" s="10">
        <v>0.48449999999999999</v>
      </c>
      <c r="K120" s="3">
        <v>0.4844</v>
      </c>
    </row>
    <row r="121" spans="1:11" x14ac:dyDescent="0.25">
      <c r="A121" s="5">
        <v>159</v>
      </c>
      <c r="B121" s="3">
        <v>0.48430000000000001</v>
      </c>
      <c r="C121" s="3">
        <v>0.48420000000000002</v>
      </c>
      <c r="D121" s="3">
        <v>0.48409999999999997</v>
      </c>
      <c r="E121" s="3">
        <v>0.48409999999999997</v>
      </c>
      <c r="F121" s="3">
        <v>0.48399999999999999</v>
      </c>
      <c r="G121" s="3">
        <v>0.4839</v>
      </c>
      <c r="H121" s="3">
        <v>0.48380000000000001</v>
      </c>
      <c r="I121" s="3">
        <v>0.48370000000000002</v>
      </c>
      <c r="J121" s="10">
        <v>0.48359999999999997</v>
      </c>
      <c r="K121" s="3">
        <v>0.48349999999999999</v>
      </c>
    </row>
    <row r="122" spans="1:11" x14ac:dyDescent="0.25">
      <c r="A122" s="5">
        <v>160</v>
      </c>
      <c r="B122" s="3">
        <v>0.4834</v>
      </c>
      <c r="C122" s="3">
        <v>0.48330000000000001</v>
      </c>
      <c r="D122" s="3">
        <v>0.48320000000000002</v>
      </c>
      <c r="E122" s="3">
        <v>0.48320000000000002</v>
      </c>
      <c r="F122" s="3">
        <v>0.48309999999999997</v>
      </c>
      <c r="G122" s="3">
        <v>0.48299999999999998</v>
      </c>
      <c r="H122" s="3">
        <v>0.4829</v>
      </c>
      <c r="I122" s="3">
        <v>0.48280000000000001</v>
      </c>
      <c r="J122" s="10">
        <v>0.48270000000000002</v>
      </c>
      <c r="K122" s="3">
        <v>0.48259999999999997</v>
      </c>
    </row>
    <row r="123" spans="1:11" x14ac:dyDescent="0.25">
      <c r="A123" s="5">
        <v>161</v>
      </c>
      <c r="B123" s="3">
        <v>0.48249999999999998</v>
      </c>
      <c r="C123" s="3">
        <v>0.4824</v>
      </c>
      <c r="D123" s="3">
        <v>0.48230000000000001</v>
      </c>
      <c r="E123" s="3">
        <v>0.48230000000000001</v>
      </c>
      <c r="F123" s="3">
        <v>0.48220000000000002</v>
      </c>
      <c r="G123" s="3">
        <v>0.48209999999999997</v>
      </c>
      <c r="H123" s="3">
        <v>0.48199999999999998</v>
      </c>
      <c r="I123" s="3">
        <v>0.4819</v>
      </c>
      <c r="J123" s="10">
        <v>0.48180000000000001</v>
      </c>
      <c r="K123" s="3">
        <v>0.48170000000000002</v>
      </c>
    </row>
    <row r="124" spans="1:11" x14ac:dyDescent="0.25">
      <c r="A124" s="5">
        <v>162</v>
      </c>
      <c r="B124" s="3">
        <v>0.48159999999999997</v>
      </c>
      <c r="C124" s="3">
        <v>0.48149999999999998</v>
      </c>
      <c r="D124" s="3">
        <v>0.48139999999999999</v>
      </c>
      <c r="E124" s="3">
        <v>0.48139999999999999</v>
      </c>
      <c r="F124" s="3">
        <v>0.48130000000000001</v>
      </c>
      <c r="G124" s="3">
        <v>0.48120000000000002</v>
      </c>
      <c r="H124" s="3">
        <v>0.48110000000000003</v>
      </c>
      <c r="I124" s="3">
        <v>0.48099999999999998</v>
      </c>
      <c r="J124" s="10">
        <v>0.48089999999999999</v>
      </c>
      <c r="K124" s="3">
        <v>0.48980000000000001</v>
      </c>
    </row>
    <row r="125" spans="1:11" x14ac:dyDescent="0.25">
      <c r="A125" s="5">
        <v>163</v>
      </c>
      <c r="B125" s="3">
        <v>0.48070000000000002</v>
      </c>
      <c r="C125" s="3">
        <v>0.48060000000000003</v>
      </c>
      <c r="D125" s="3">
        <v>0.48049999999999998</v>
      </c>
      <c r="E125" s="3">
        <v>0.48049999999999998</v>
      </c>
      <c r="F125" s="3">
        <v>0.48039999999999999</v>
      </c>
      <c r="G125" s="3">
        <v>0.4803</v>
      </c>
      <c r="H125" s="3">
        <v>0.48020000000000002</v>
      </c>
      <c r="I125" s="3">
        <v>0.48010000000000003</v>
      </c>
      <c r="J125" s="10">
        <v>0.48</v>
      </c>
      <c r="K125" s="3">
        <v>0.47989999999999999</v>
      </c>
    </row>
    <row r="126" spans="1:11" x14ac:dyDescent="0.25">
      <c r="A126" s="5">
        <v>164</v>
      </c>
      <c r="B126" s="3">
        <v>0.4798</v>
      </c>
      <c r="C126" s="3">
        <v>0.47970000000000002</v>
      </c>
      <c r="D126" s="3">
        <v>0.47960000000000003</v>
      </c>
      <c r="E126" s="3">
        <v>0.47960000000000003</v>
      </c>
      <c r="F126" s="3">
        <v>0.47949999999999998</v>
      </c>
      <c r="G126" s="3">
        <v>0.47939999999999999</v>
      </c>
      <c r="H126" s="3">
        <v>0.4793</v>
      </c>
      <c r="I126" s="3">
        <v>0.47920000000000001</v>
      </c>
      <c r="J126" s="10">
        <v>0.47910000000000003</v>
      </c>
      <c r="K126" s="3">
        <v>0.47899999999999998</v>
      </c>
    </row>
    <row r="127" spans="1:11" x14ac:dyDescent="0.25">
      <c r="A127" s="5">
        <v>165</v>
      </c>
      <c r="B127" s="3">
        <v>0.47889999999999999</v>
      </c>
      <c r="C127" s="3">
        <v>0.4788</v>
      </c>
      <c r="D127" s="3">
        <v>0.47870000000000001</v>
      </c>
      <c r="E127" s="3">
        <v>0.47870000000000001</v>
      </c>
      <c r="F127" s="3">
        <v>0.47860000000000003</v>
      </c>
      <c r="G127" s="3">
        <v>0.47849999999999998</v>
      </c>
      <c r="H127" s="3">
        <v>0.47839999999999999</v>
      </c>
      <c r="I127" s="3">
        <v>0.4783</v>
      </c>
      <c r="J127" s="10">
        <v>0.47820000000000001</v>
      </c>
      <c r="K127" s="3">
        <v>0.47810000000000002</v>
      </c>
    </row>
    <row r="128" spans="1:11" x14ac:dyDescent="0.25">
      <c r="A128" s="5">
        <v>166</v>
      </c>
      <c r="B128" s="3">
        <v>0.47810000000000002</v>
      </c>
      <c r="C128" s="3">
        <v>0.47800999999999999</v>
      </c>
      <c r="D128" s="3">
        <v>0.47792000000000001</v>
      </c>
      <c r="E128" s="3">
        <v>0.47782999999999998</v>
      </c>
      <c r="F128" s="3">
        <v>0.47774</v>
      </c>
      <c r="G128" s="3">
        <v>0.47765000000000002</v>
      </c>
      <c r="H128" s="3">
        <v>0.47755999999999998</v>
      </c>
      <c r="I128" s="3">
        <v>0.47747000000000001</v>
      </c>
      <c r="J128" s="10">
        <v>0.47738000000000003</v>
      </c>
      <c r="K128" s="3">
        <v>0.47728999999999999</v>
      </c>
    </row>
    <row r="129" spans="1:11" x14ac:dyDescent="0.25">
      <c r="A129" s="5">
        <v>167</v>
      </c>
      <c r="B129" s="3">
        <v>0.47720000000000001</v>
      </c>
      <c r="C129" s="3">
        <v>0.47710999999999998</v>
      </c>
      <c r="D129" s="3">
        <v>0.47702</v>
      </c>
      <c r="E129" s="3">
        <v>0.47693000000000002</v>
      </c>
      <c r="F129" s="3">
        <v>0.47683999999999999</v>
      </c>
      <c r="G129" s="3">
        <v>0.47675000000000001</v>
      </c>
      <c r="H129" s="3">
        <v>0.47665999999999997</v>
      </c>
      <c r="I129" s="3">
        <v>0.47656999999999999</v>
      </c>
      <c r="J129" s="10">
        <v>0.47648000000000001</v>
      </c>
      <c r="K129" s="3">
        <v>0.47638999999999998</v>
      </c>
    </row>
    <row r="130" spans="1:11" x14ac:dyDescent="0.25">
      <c r="A130" s="5">
        <v>168</v>
      </c>
      <c r="B130" s="3">
        <v>0.4763</v>
      </c>
      <c r="C130" s="3">
        <v>0.47621000000000002</v>
      </c>
      <c r="D130" s="3">
        <v>0.47611999999999999</v>
      </c>
      <c r="E130" s="3">
        <v>0.47603000000000001</v>
      </c>
      <c r="F130" s="3">
        <v>0.47593999999999997</v>
      </c>
      <c r="G130" s="3">
        <v>0.47585</v>
      </c>
      <c r="H130" s="3">
        <v>0.47576000000000002</v>
      </c>
      <c r="I130" s="3">
        <v>0.47566999999999998</v>
      </c>
      <c r="J130" s="10">
        <v>0.47558</v>
      </c>
      <c r="K130" s="3">
        <v>0.47549000000000002</v>
      </c>
    </row>
    <row r="131" spans="1:11" x14ac:dyDescent="0.25">
      <c r="A131" s="5">
        <v>169</v>
      </c>
      <c r="B131" s="3">
        <v>0.47539999999999999</v>
      </c>
      <c r="C131" s="3">
        <v>0.47531000000000001</v>
      </c>
      <c r="D131" s="3">
        <v>0.47521999999999998</v>
      </c>
      <c r="E131" s="3">
        <v>0.47513</v>
      </c>
      <c r="F131" s="3">
        <v>0.47504000000000002</v>
      </c>
      <c r="G131" s="3">
        <v>0.47494999999999998</v>
      </c>
      <c r="H131" s="3">
        <v>0.47486</v>
      </c>
      <c r="I131" s="3">
        <v>0.47477000000000003</v>
      </c>
      <c r="J131" s="10">
        <v>0.47467999999999999</v>
      </c>
      <c r="K131" s="3">
        <v>0.47459000000000001</v>
      </c>
    </row>
    <row r="132" spans="1:11" x14ac:dyDescent="0.25">
      <c r="A132" s="5">
        <v>170</v>
      </c>
      <c r="B132" s="3">
        <v>0.47449999999999998</v>
      </c>
      <c r="C132" s="3">
        <v>0.47441</v>
      </c>
      <c r="D132" s="3">
        <v>0.47432000000000002</v>
      </c>
      <c r="E132" s="3">
        <v>0.47422999999999998</v>
      </c>
      <c r="F132" s="3">
        <v>0.47414000000000001</v>
      </c>
      <c r="G132" s="3">
        <v>0.47405000000000003</v>
      </c>
      <c r="H132" s="3">
        <v>0.47395999999999999</v>
      </c>
      <c r="I132" s="3">
        <v>0.47387000000000001</v>
      </c>
      <c r="J132" s="10">
        <v>0.47377999999999998</v>
      </c>
      <c r="K132" s="3">
        <v>0.47369</v>
      </c>
    </row>
    <row r="133" spans="1:11" x14ac:dyDescent="0.25">
      <c r="A133" s="5">
        <v>171</v>
      </c>
      <c r="B133" s="3">
        <v>0.47360000000000002</v>
      </c>
      <c r="C133" s="3">
        <v>0.47350999999999999</v>
      </c>
      <c r="D133" s="3">
        <v>0.47342000000000001</v>
      </c>
      <c r="E133" s="3">
        <v>0.47332999999999997</v>
      </c>
      <c r="F133" s="3">
        <v>0.47323999999999999</v>
      </c>
      <c r="G133" s="3">
        <v>0.47315000000000002</v>
      </c>
      <c r="H133" s="3">
        <v>0.47305999999999998</v>
      </c>
      <c r="I133" s="3">
        <v>0.47297</v>
      </c>
      <c r="J133" s="10">
        <v>0.47288000000000002</v>
      </c>
      <c r="K133" s="3">
        <v>0.47278999999999999</v>
      </c>
    </row>
    <row r="134" spans="1:11" x14ac:dyDescent="0.25">
      <c r="A134" s="5">
        <v>172</v>
      </c>
      <c r="B134" s="3">
        <v>0.47270000000000001</v>
      </c>
      <c r="C134" s="3">
        <v>0.47260999999999997</v>
      </c>
      <c r="D134" s="3">
        <v>0.47252</v>
      </c>
      <c r="E134" s="3">
        <v>0.47243000000000002</v>
      </c>
      <c r="F134" s="3">
        <v>0.47233999999999998</v>
      </c>
      <c r="G134" s="3">
        <v>0.47225</v>
      </c>
      <c r="H134" s="3">
        <v>0.47216000000000002</v>
      </c>
      <c r="I134" s="3">
        <v>0.47206999999999999</v>
      </c>
      <c r="J134" s="10">
        <v>0.47198000000000001</v>
      </c>
      <c r="K134" s="3">
        <v>0.47188999999999998</v>
      </c>
    </row>
    <row r="135" spans="1:11" x14ac:dyDescent="0.25">
      <c r="A135" s="5">
        <v>173</v>
      </c>
      <c r="B135" s="3">
        <v>0.4718</v>
      </c>
      <c r="C135" s="3">
        <v>0.47171000000000002</v>
      </c>
      <c r="D135" s="3">
        <v>0.47161999999999998</v>
      </c>
      <c r="E135" s="3">
        <v>0.47153</v>
      </c>
      <c r="F135" s="3">
        <v>0.47144000000000003</v>
      </c>
      <c r="G135" s="3">
        <v>0.47134999999999999</v>
      </c>
      <c r="H135" s="3">
        <v>0.47126000000000001</v>
      </c>
      <c r="I135" s="3">
        <v>0.47116999999999998</v>
      </c>
      <c r="J135" s="10">
        <v>0.47108</v>
      </c>
      <c r="K135" s="3">
        <v>0.47099000000000002</v>
      </c>
    </row>
    <row r="136" spans="1:11" x14ac:dyDescent="0.25">
      <c r="A136" s="5">
        <v>174</v>
      </c>
      <c r="B136" s="3">
        <v>0.47089999999999999</v>
      </c>
      <c r="C136" s="3">
        <v>0.47081000000000001</v>
      </c>
      <c r="D136" s="3">
        <v>0.47072000000000003</v>
      </c>
      <c r="E136" s="3">
        <v>0.47062999999999999</v>
      </c>
      <c r="F136" s="3">
        <v>0.47054000000000001</v>
      </c>
      <c r="G136" s="3">
        <v>0.47044999999999998</v>
      </c>
      <c r="H136" s="3">
        <v>0.47036</v>
      </c>
      <c r="I136" s="3">
        <v>0.47027000000000002</v>
      </c>
      <c r="J136" s="10">
        <v>0.47017999999999999</v>
      </c>
      <c r="K136" s="3">
        <v>0.47009000000000001</v>
      </c>
    </row>
    <row r="137" spans="1:11" x14ac:dyDescent="0.25">
      <c r="A137" s="5">
        <v>175</v>
      </c>
      <c r="B137" s="3">
        <v>0.47</v>
      </c>
      <c r="C137" s="3">
        <v>0.46990999999999999</v>
      </c>
      <c r="D137" s="3">
        <v>0.46982000000000002</v>
      </c>
      <c r="E137" s="3">
        <v>0.46972999999999998</v>
      </c>
      <c r="F137" s="3">
        <v>0.46964</v>
      </c>
      <c r="G137" s="3">
        <v>0.46955000000000002</v>
      </c>
      <c r="H137" s="3">
        <v>0.46945999999999999</v>
      </c>
      <c r="I137" s="3">
        <v>0.46937000000000001</v>
      </c>
      <c r="J137" s="10">
        <v>0.46927999999999997</v>
      </c>
      <c r="K137" s="3">
        <v>0.46919</v>
      </c>
    </row>
    <row r="138" spans="1:11" x14ac:dyDescent="0.25">
      <c r="A138" s="5">
        <v>176</v>
      </c>
      <c r="B138" s="3">
        <v>0.46910000000000002</v>
      </c>
      <c r="C138" s="3">
        <v>0.46900999999999998</v>
      </c>
      <c r="D138" s="3">
        <v>0.46892</v>
      </c>
      <c r="E138" s="3">
        <v>0.46883000000000002</v>
      </c>
      <c r="F138" s="3">
        <v>0.46873999999999999</v>
      </c>
      <c r="G138" s="3">
        <v>0.46865000000000001</v>
      </c>
      <c r="H138" s="3">
        <v>0.46855999999999998</v>
      </c>
      <c r="I138" s="3">
        <v>0.46847</v>
      </c>
      <c r="J138" s="10">
        <v>0.46838000000000002</v>
      </c>
      <c r="K138" s="3">
        <v>0.46828999999999998</v>
      </c>
    </row>
    <row r="139" spans="1:11" x14ac:dyDescent="0.25">
      <c r="A139" s="5">
        <v>177</v>
      </c>
      <c r="B139" s="3">
        <v>0.46820000000000001</v>
      </c>
      <c r="C139" s="3">
        <v>0.46811000000000003</v>
      </c>
      <c r="D139" s="3">
        <v>0.46801999999999999</v>
      </c>
      <c r="E139" s="3">
        <v>0.46793000000000001</v>
      </c>
      <c r="F139" s="3">
        <v>0.46783999999999998</v>
      </c>
      <c r="G139" s="3">
        <v>0.46775</v>
      </c>
      <c r="H139" s="3">
        <v>0.46766000000000002</v>
      </c>
      <c r="I139" s="3">
        <v>0.46756999999999999</v>
      </c>
      <c r="J139" s="10">
        <v>0.46748000000000001</v>
      </c>
      <c r="K139" s="3">
        <v>0.46739000000000003</v>
      </c>
    </row>
    <row r="140" spans="1:11" x14ac:dyDescent="0.25">
      <c r="A140" s="5">
        <v>178</v>
      </c>
      <c r="B140" s="3">
        <v>0.46729999999999999</v>
      </c>
      <c r="C140" s="3">
        <v>0.46721000000000001</v>
      </c>
      <c r="D140" s="3">
        <v>0.46711999999999998</v>
      </c>
      <c r="E140" s="3">
        <v>0.46703</v>
      </c>
      <c r="F140" s="3">
        <v>0.46694000000000002</v>
      </c>
      <c r="G140" s="3">
        <v>0.46684999999999999</v>
      </c>
      <c r="H140" s="3">
        <v>0.46676000000000001</v>
      </c>
      <c r="I140" s="3">
        <v>0.46666999999999997</v>
      </c>
      <c r="J140" s="10">
        <v>0.46657999999999999</v>
      </c>
      <c r="K140" s="3">
        <v>0.46649000000000002</v>
      </c>
    </row>
    <row r="141" spans="1:11" x14ac:dyDescent="0.25">
      <c r="A141" s="5">
        <v>179</v>
      </c>
      <c r="B141" s="3">
        <v>0.46639999999999998</v>
      </c>
      <c r="C141" s="3">
        <v>0.46631</v>
      </c>
      <c r="D141" s="3">
        <v>0.46622000000000002</v>
      </c>
      <c r="E141" s="3">
        <v>0.46612999999999999</v>
      </c>
      <c r="F141" s="3">
        <v>0.46604000000000001</v>
      </c>
      <c r="G141" s="3">
        <v>0.46594999999999998</v>
      </c>
      <c r="H141" s="3">
        <v>0.46586</v>
      </c>
      <c r="I141" s="3">
        <v>0.46577000000000002</v>
      </c>
      <c r="J141" s="10">
        <v>0.46567999999999998</v>
      </c>
      <c r="K141" s="3">
        <v>0.46559</v>
      </c>
    </row>
    <row r="142" spans="1:11" x14ac:dyDescent="0.25">
      <c r="A142" s="5">
        <v>180</v>
      </c>
      <c r="B142" s="3">
        <v>0.46550000000000002</v>
      </c>
      <c r="C142" s="3">
        <v>0.46540999999999999</v>
      </c>
      <c r="D142" s="3">
        <v>0.46532000000000001</v>
      </c>
      <c r="E142" s="3">
        <v>0.46522999999999998</v>
      </c>
      <c r="F142" s="3">
        <v>0.46514</v>
      </c>
      <c r="G142" s="3">
        <v>0.46505000000000002</v>
      </c>
      <c r="H142" s="3">
        <v>0.46495999999999998</v>
      </c>
      <c r="I142" s="3">
        <v>0.46487000000000001</v>
      </c>
      <c r="J142" s="10">
        <v>0.46478000000000003</v>
      </c>
      <c r="K142" s="3">
        <v>0.46468999999999999</v>
      </c>
    </row>
    <row r="143" spans="1:11" x14ac:dyDescent="0.25">
      <c r="A143" s="5">
        <v>181</v>
      </c>
      <c r="B143" s="3">
        <v>0.46460000000000001</v>
      </c>
      <c r="C143" s="3">
        <v>0.46450999999999998</v>
      </c>
      <c r="D143" s="3">
        <v>0.46442</v>
      </c>
      <c r="E143" s="3">
        <v>0.46433000000000002</v>
      </c>
      <c r="F143" s="3">
        <v>0.46423999999999999</v>
      </c>
      <c r="G143" s="3">
        <v>0.46415000000000001</v>
      </c>
      <c r="H143" s="3">
        <v>0.46405999999999997</v>
      </c>
      <c r="I143" s="3">
        <v>0.46396999999999999</v>
      </c>
      <c r="J143" s="10">
        <v>0.46388000000000001</v>
      </c>
      <c r="K143" s="3">
        <v>0.46378999999999998</v>
      </c>
    </row>
    <row r="144" spans="1:11" x14ac:dyDescent="0.25">
      <c r="A144" s="5">
        <v>182</v>
      </c>
      <c r="B144" s="3">
        <v>0.4637</v>
      </c>
      <c r="C144" s="3">
        <v>0.46361000000000002</v>
      </c>
      <c r="D144" s="3">
        <v>0.46351999999999999</v>
      </c>
      <c r="E144" s="3">
        <v>0.46343000000000001</v>
      </c>
      <c r="F144" s="3">
        <v>0.46333999999999997</v>
      </c>
      <c r="G144" s="3">
        <v>0.46325</v>
      </c>
      <c r="H144" s="3">
        <v>0.46316000000000002</v>
      </c>
      <c r="I144" s="3">
        <v>0.46306999999999998</v>
      </c>
      <c r="J144" s="10">
        <v>0.46298</v>
      </c>
      <c r="K144" s="3">
        <v>0.46289000000000002</v>
      </c>
    </row>
    <row r="145" spans="1:11" x14ac:dyDescent="0.25">
      <c r="A145" s="5">
        <v>183</v>
      </c>
      <c r="B145" s="3">
        <v>0.46279999999999999</v>
      </c>
      <c r="C145" s="3">
        <v>0.46271000000000001</v>
      </c>
      <c r="D145" s="3">
        <v>0.46261999999999998</v>
      </c>
      <c r="E145" s="3">
        <v>0.46253</v>
      </c>
      <c r="F145" s="3">
        <v>0.46244000000000002</v>
      </c>
      <c r="G145" s="3">
        <v>0.46234999999999998</v>
      </c>
      <c r="H145" s="3">
        <v>0.46226</v>
      </c>
      <c r="I145" s="3">
        <v>0.46217000000000003</v>
      </c>
      <c r="J145" s="10">
        <v>0.46207999999999999</v>
      </c>
      <c r="K145" s="3">
        <v>0.46199000000000001</v>
      </c>
    </row>
    <row r="146" spans="1:11" x14ac:dyDescent="0.25">
      <c r="A146" s="5">
        <v>184</v>
      </c>
      <c r="B146" s="3">
        <v>0.46189999999999998</v>
      </c>
      <c r="C146" s="3">
        <v>0.46181</v>
      </c>
      <c r="D146" s="3">
        <v>0.46172000000000002</v>
      </c>
      <c r="E146" s="3">
        <v>0.46162999999999998</v>
      </c>
      <c r="F146" s="3">
        <v>0.46154000000000001</v>
      </c>
      <c r="G146" s="3">
        <v>0.46145000000000003</v>
      </c>
      <c r="H146" s="3">
        <v>0.46135999999999999</v>
      </c>
      <c r="I146" s="3">
        <v>0.46127000000000001</v>
      </c>
      <c r="J146" s="10">
        <v>0.46117999999999998</v>
      </c>
      <c r="K146" s="3">
        <v>0.46109</v>
      </c>
    </row>
    <row r="147" spans="1:11" x14ac:dyDescent="0.25">
      <c r="A147" s="5">
        <v>185</v>
      </c>
      <c r="B147" s="3">
        <v>0.46100000000000002</v>
      </c>
      <c r="C147" s="3">
        <v>0.46090999999999999</v>
      </c>
      <c r="D147" s="3">
        <v>0.46082000000000001</v>
      </c>
      <c r="E147" s="3">
        <v>0.46072999999999997</v>
      </c>
      <c r="F147" s="3">
        <v>0.46063999999999999</v>
      </c>
      <c r="G147" s="3">
        <v>0.46055000000000001</v>
      </c>
      <c r="H147" s="3">
        <v>0.46045999999999998</v>
      </c>
      <c r="I147" s="3">
        <v>0.46037</v>
      </c>
      <c r="J147" s="10">
        <v>0.46028000000000002</v>
      </c>
      <c r="K147" s="3">
        <v>0.46018999999999999</v>
      </c>
    </row>
    <row r="148" spans="1:11" x14ac:dyDescent="0.25">
      <c r="A148" s="5">
        <v>186</v>
      </c>
      <c r="B148" s="3">
        <v>0.46010000000000001</v>
      </c>
      <c r="C148" s="3">
        <v>0.46000999999999997</v>
      </c>
      <c r="D148" s="3">
        <v>0.45992</v>
      </c>
      <c r="E148" s="3">
        <v>0.45983000000000002</v>
      </c>
      <c r="F148" s="3">
        <v>0.45973999999999998</v>
      </c>
      <c r="G148" s="3">
        <v>0.45965</v>
      </c>
      <c r="H148" s="3">
        <v>0.45956000000000002</v>
      </c>
      <c r="I148" s="3">
        <v>0.46947</v>
      </c>
      <c r="J148" s="10">
        <v>0.45938000000000001</v>
      </c>
      <c r="K148" s="3">
        <v>0.45928999999999998</v>
      </c>
    </row>
    <row r="149" spans="1:11" x14ac:dyDescent="0.25">
      <c r="A149" s="5">
        <v>187</v>
      </c>
      <c r="B149" s="3">
        <v>0.4592</v>
      </c>
      <c r="C149" s="3">
        <v>0.45911000000000002</v>
      </c>
      <c r="D149" s="3">
        <v>0.45901999999999998</v>
      </c>
      <c r="E149" s="3">
        <v>0.45893</v>
      </c>
      <c r="F149" s="3">
        <v>0.45884000000000003</v>
      </c>
      <c r="G149" s="3">
        <v>0.45874999999999999</v>
      </c>
      <c r="H149" s="3">
        <v>0.45866000000000001</v>
      </c>
      <c r="I149" s="3">
        <v>0.45856999999999998</v>
      </c>
      <c r="J149" s="10">
        <v>0.45848</v>
      </c>
      <c r="K149" s="3">
        <v>0.45839000000000002</v>
      </c>
    </row>
    <row r="150" spans="1:11" x14ac:dyDescent="0.25">
      <c r="A150" s="5">
        <v>188</v>
      </c>
      <c r="B150" s="3">
        <v>0.45829999999999999</v>
      </c>
      <c r="C150" s="3">
        <v>0.45821000000000001</v>
      </c>
      <c r="D150" s="3">
        <v>0.45812000000000003</v>
      </c>
      <c r="E150" s="3">
        <v>0.45802999999999999</v>
      </c>
      <c r="F150" s="3">
        <v>0.45794000000000001</v>
      </c>
      <c r="G150" s="3">
        <v>0.45784999999999998</v>
      </c>
      <c r="H150" s="3">
        <v>0.45776</v>
      </c>
      <c r="I150" s="3">
        <v>0.45767000000000002</v>
      </c>
      <c r="J150" s="10">
        <v>0.45757999999999999</v>
      </c>
      <c r="K150" s="3">
        <v>0.45749000000000001</v>
      </c>
    </row>
    <row r="151" spans="1:11" x14ac:dyDescent="0.25">
      <c r="A151" s="5">
        <v>189</v>
      </c>
      <c r="B151" s="3">
        <v>0.45739999999999997</v>
      </c>
      <c r="C151" s="3">
        <v>0.45730999999999999</v>
      </c>
      <c r="D151" s="3">
        <v>0.45722000000000002</v>
      </c>
      <c r="E151" s="3">
        <v>0.45712999999999998</v>
      </c>
      <c r="F151" s="3">
        <v>0.45704</v>
      </c>
      <c r="G151" s="3">
        <v>0.45695000000000002</v>
      </c>
      <c r="H151" s="3">
        <v>0.45685999999999999</v>
      </c>
      <c r="I151" s="3">
        <v>0.45677000000000001</v>
      </c>
      <c r="J151" s="10">
        <v>0.45667999999999997</v>
      </c>
      <c r="K151" s="3">
        <v>0.45659</v>
      </c>
    </row>
    <row r="152" spans="1:11" x14ac:dyDescent="0.25">
      <c r="A152" s="5">
        <v>190</v>
      </c>
      <c r="B152" s="3">
        <v>0.45650000000000002</v>
      </c>
      <c r="C152" s="3">
        <v>0.45640999999999998</v>
      </c>
      <c r="D152" s="3">
        <v>0.45632</v>
      </c>
      <c r="E152" s="3">
        <v>0.45623000000000002</v>
      </c>
      <c r="F152" s="3">
        <v>0.45613999999999999</v>
      </c>
      <c r="G152" s="3">
        <v>0.45605000000000001</v>
      </c>
      <c r="H152" s="3">
        <v>0.45595999999999998</v>
      </c>
      <c r="I152" s="3">
        <v>0.45587</v>
      </c>
      <c r="J152" s="10">
        <v>0.45578000000000002</v>
      </c>
      <c r="K152" s="3">
        <v>0.45568999999999998</v>
      </c>
    </row>
    <row r="153" spans="1:11" x14ac:dyDescent="0.25">
      <c r="A153" s="5">
        <v>191</v>
      </c>
      <c r="B153" s="3">
        <v>0.4556</v>
      </c>
      <c r="C153" s="3">
        <v>0.45551000000000003</v>
      </c>
      <c r="D153" s="3">
        <v>0.45533000000000001</v>
      </c>
      <c r="E153" s="3">
        <v>0.45523999999999998</v>
      </c>
      <c r="F153" s="3">
        <v>0.45515</v>
      </c>
      <c r="G153" s="3">
        <v>0.45506000000000002</v>
      </c>
      <c r="H153" s="3">
        <v>0.45496999999999999</v>
      </c>
      <c r="I153" s="3">
        <v>0.45488000000000001</v>
      </c>
      <c r="J153" s="10">
        <v>0.45488000000000001</v>
      </c>
      <c r="K153" s="3">
        <v>0.45479000000000003</v>
      </c>
    </row>
    <row r="154" spans="1:11" x14ac:dyDescent="0.25">
      <c r="A154" s="5">
        <v>192</v>
      </c>
      <c r="B154" s="3">
        <v>0.45469999999999999</v>
      </c>
      <c r="C154" s="3">
        <v>0.45461000000000001</v>
      </c>
      <c r="D154" s="3">
        <v>0.45451999999999998</v>
      </c>
      <c r="E154" s="3">
        <v>0.45443</v>
      </c>
      <c r="F154" s="3">
        <v>0.45434000000000002</v>
      </c>
      <c r="G154" s="3">
        <v>0.45424999999999999</v>
      </c>
      <c r="H154" s="3">
        <v>0.45416000000000001</v>
      </c>
      <c r="I154" s="3">
        <v>0.45406999999999997</v>
      </c>
      <c r="J154" s="10">
        <v>0.45397999999999999</v>
      </c>
      <c r="K154" s="3">
        <v>0.45389000000000002</v>
      </c>
    </row>
    <row r="155" spans="1:11" x14ac:dyDescent="0.25">
      <c r="A155" s="5">
        <v>193</v>
      </c>
      <c r="B155" s="3">
        <v>0.45379999999999998</v>
      </c>
      <c r="C155" s="3">
        <v>0.45371</v>
      </c>
      <c r="D155" s="3">
        <v>0.45362000000000002</v>
      </c>
      <c r="E155" s="3">
        <v>0.45352999999999999</v>
      </c>
      <c r="F155" s="3">
        <v>0.45344000000000001</v>
      </c>
      <c r="G155" s="3">
        <v>0.45334999999999998</v>
      </c>
      <c r="H155" s="3">
        <v>0.45326</v>
      </c>
      <c r="I155" s="3">
        <v>0.45317000000000002</v>
      </c>
      <c r="J155" s="10">
        <v>0.45307999999999998</v>
      </c>
      <c r="K155" s="3">
        <v>0.45299</v>
      </c>
    </row>
    <row r="156" spans="1:11" x14ac:dyDescent="0.25">
      <c r="A156" s="5">
        <v>194</v>
      </c>
      <c r="B156" s="3">
        <v>0.45290000000000002</v>
      </c>
      <c r="C156" s="3">
        <v>0.45280999999999999</v>
      </c>
      <c r="D156" s="3">
        <v>0.45272000000000001</v>
      </c>
      <c r="E156" s="3">
        <v>0.45262999999999998</v>
      </c>
      <c r="F156" s="3">
        <v>0.45254</v>
      </c>
      <c r="G156" s="3">
        <v>0.45245000000000002</v>
      </c>
      <c r="H156" s="3">
        <v>0.45235999999999998</v>
      </c>
      <c r="I156" s="3">
        <v>0.45227000000000001</v>
      </c>
      <c r="J156" s="10">
        <v>0.45218000000000003</v>
      </c>
      <c r="K156" s="3">
        <v>0.45208999999999999</v>
      </c>
    </row>
    <row r="157" spans="1:11" x14ac:dyDescent="0.25">
      <c r="A157" s="5">
        <v>195</v>
      </c>
      <c r="B157" s="3">
        <v>0.45200000000000001</v>
      </c>
      <c r="C157" s="3">
        <v>0.45190999999999998</v>
      </c>
      <c r="D157" s="3">
        <v>0.45182</v>
      </c>
      <c r="E157" s="3">
        <v>0.45173000000000002</v>
      </c>
      <c r="F157" s="3">
        <v>0.45163999999999999</v>
      </c>
      <c r="G157" s="3">
        <v>0.45155000000000001</v>
      </c>
      <c r="H157" s="3">
        <v>0.45145999999999997</v>
      </c>
      <c r="I157" s="3">
        <v>0.45136999999999999</v>
      </c>
      <c r="J157" s="10">
        <v>0.45128000000000001</v>
      </c>
      <c r="K157" s="3">
        <v>0.45118999999999998</v>
      </c>
    </row>
    <row r="158" spans="1:11" x14ac:dyDescent="0.25">
      <c r="A158" s="5">
        <v>196</v>
      </c>
      <c r="B158" s="3">
        <v>0.4511</v>
      </c>
      <c r="C158" s="3">
        <v>0.45101000000000002</v>
      </c>
      <c r="D158" s="3">
        <v>0.45091999999999999</v>
      </c>
      <c r="E158" s="3">
        <v>0.45083000000000001</v>
      </c>
      <c r="F158" s="3">
        <v>0.45073999999999997</v>
      </c>
      <c r="G158" s="3">
        <v>0.45965</v>
      </c>
      <c r="H158" s="3">
        <v>0.45056000000000002</v>
      </c>
      <c r="I158" s="3">
        <v>0.45046999999999998</v>
      </c>
      <c r="J158" s="10">
        <v>0.45038</v>
      </c>
      <c r="K158" s="3">
        <v>0.45029000000000002</v>
      </c>
    </row>
    <row r="159" spans="1:11" x14ac:dyDescent="0.25">
      <c r="A159" s="5">
        <v>197</v>
      </c>
      <c r="B159" s="3">
        <v>0.45019999999999999</v>
      </c>
      <c r="C159" s="3">
        <v>0.45011000000000001</v>
      </c>
      <c r="D159" s="3">
        <v>0.45001999999999998</v>
      </c>
      <c r="E159" s="3">
        <v>0.44993</v>
      </c>
      <c r="F159" s="3">
        <v>0.44984000000000002</v>
      </c>
      <c r="G159" s="3">
        <v>0.44974999999999998</v>
      </c>
      <c r="H159" s="3">
        <v>0.44966</v>
      </c>
      <c r="I159" s="3">
        <v>0.44957000000000003</v>
      </c>
      <c r="J159" s="10">
        <v>0.44947999999999999</v>
      </c>
      <c r="K159" s="3">
        <v>0.44939000000000001</v>
      </c>
    </row>
    <row r="160" spans="1:11" x14ac:dyDescent="0.25">
      <c r="A160" s="5">
        <v>198</v>
      </c>
      <c r="B160" s="3">
        <v>0.44929999999999998</v>
      </c>
      <c r="C160" s="3">
        <v>0.44921</v>
      </c>
      <c r="D160" s="3">
        <v>0.44912000000000002</v>
      </c>
      <c r="E160" s="3">
        <v>0.44902999999999998</v>
      </c>
      <c r="F160" s="3">
        <v>0.44894000000000001</v>
      </c>
      <c r="G160" s="3">
        <v>0.44885000000000003</v>
      </c>
      <c r="H160" s="3">
        <v>0.44875999999999999</v>
      </c>
      <c r="I160" s="3">
        <v>0.44867000000000001</v>
      </c>
      <c r="J160" s="10">
        <v>0.44857999999999998</v>
      </c>
      <c r="K160" s="3">
        <v>0.44849</v>
      </c>
    </row>
    <row r="161" spans="1:11" x14ac:dyDescent="0.25">
      <c r="A161" s="5">
        <v>199</v>
      </c>
      <c r="B161" s="3">
        <v>0.44750000000000001</v>
      </c>
      <c r="C161" s="3">
        <v>0.44740999999999997</v>
      </c>
      <c r="D161" s="3">
        <v>0.44732</v>
      </c>
      <c r="E161" s="3">
        <v>0.44723000000000002</v>
      </c>
      <c r="F161" s="3">
        <v>0.44713999999999998</v>
      </c>
      <c r="G161" s="3">
        <v>0.44705</v>
      </c>
      <c r="H161" s="3">
        <v>0.44696000000000002</v>
      </c>
      <c r="I161" s="3">
        <v>0.44686999999999999</v>
      </c>
      <c r="J161" s="10">
        <v>0.44678000000000001</v>
      </c>
      <c r="K161" s="3">
        <v>0.44668999999999998</v>
      </c>
    </row>
    <row r="162" spans="1:11" x14ac:dyDescent="0.25">
      <c r="A162" s="5">
        <v>200</v>
      </c>
      <c r="B162" s="3">
        <v>0.4466</v>
      </c>
      <c r="C162" s="3">
        <v>0.44651000000000002</v>
      </c>
      <c r="D162" s="3">
        <v>0.44641999999999998</v>
      </c>
      <c r="E162" s="3">
        <v>0.44633</v>
      </c>
      <c r="F162" s="3">
        <v>0.44624000000000003</v>
      </c>
      <c r="G162" s="3">
        <v>0.44614999999999999</v>
      </c>
      <c r="H162" s="3">
        <v>0.44606000000000001</v>
      </c>
      <c r="I162" s="3">
        <v>0.44596999999999998</v>
      </c>
      <c r="J162" s="10">
        <v>0.44588</v>
      </c>
      <c r="K162" s="3">
        <v>0.44579000000000002</v>
      </c>
    </row>
    <row r="163" spans="1:11" x14ac:dyDescent="0.25">
      <c r="A163" s="5">
        <v>201</v>
      </c>
      <c r="B163" s="3">
        <v>0.44569999999999999</v>
      </c>
      <c r="C163" s="3">
        <v>0.44561000000000001</v>
      </c>
      <c r="D163" s="3">
        <v>0.44552000000000003</v>
      </c>
      <c r="E163" s="3">
        <v>0.44542999999999999</v>
      </c>
      <c r="F163" s="3">
        <v>0.44534000000000001</v>
      </c>
      <c r="G163" s="3">
        <v>0.44524999999999998</v>
      </c>
      <c r="H163" s="3">
        <v>0.44516</v>
      </c>
      <c r="I163" s="3">
        <v>0.44507000000000002</v>
      </c>
      <c r="J163" s="10">
        <v>0.44497999999999999</v>
      </c>
      <c r="K163" s="3">
        <v>0.44489000000000001</v>
      </c>
    </row>
    <row r="164" spans="1:11" x14ac:dyDescent="0.25">
      <c r="A164" s="5">
        <v>202</v>
      </c>
      <c r="B164" s="3">
        <v>0.44479999999999997</v>
      </c>
      <c r="C164" s="3">
        <v>0.44470999999999999</v>
      </c>
      <c r="D164" s="3">
        <v>0.44462000000000002</v>
      </c>
      <c r="E164" s="3">
        <v>0.44452999999999998</v>
      </c>
      <c r="F164" s="3">
        <v>0.44444</v>
      </c>
      <c r="G164" s="3">
        <v>0.44435000000000002</v>
      </c>
      <c r="H164" s="3">
        <v>0.44425999999999999</v>
      </c>
      <c r="I164" s="3">
        <v>0.44417000000000001</v>
      </c>
      <c r="J164" s="10">
        <v>0.44407999999999997</v>
      </c>
      <c r="K164" s="3">
        <v>0.44399</v>
      </c>
    </row>
    <row r="165" spans="1:11" x14ac:dyDescent="0.25">
      <c r="A165" s="5">
        <v>203</v>
      </c>
      <c r="B165" s="3">
        <v>0.44390000000000002</v>
      </c>
      <c r="C165" s="3">
        <v>0.44380999999999998</v>
      </c>
      <c r="D165" s="3">
        <v>0.44372</v>
      </c>
      <c r="E165" s="3">
        <v>0.44363000000000002</v>
      </c>
      <c r="F165" s="3">
        <v>0.44353999999999999</v>
      </c>
      <c r="G165" s="3">
        <v>0.44345000000000001</v>
      </c>
      <c r="H165" s="3">
        <v>0.44335999999999998</v>
      </c>
      <c r="I165" s="3">
        <v>0.44327</v>
      </c>
      <c r="J165" s="10">
        <v>0.44318000000000002</v>
      </c>
      <c r="K165" s="3">
        <v>0.44308999999999998</v>
      </c>
    </row>
    <row r="166" spans="1:11" x14ac:dyDescent="0.25">
      <c r="A166" s="5">
        <v>204</v>
      </c>
      <c r="B166" s="3">
        <v>0.443</v>
      </c>
      <c r="C166" s="3">
        <v>0.44291000000000003</v>
      </c>
      <c r="D166" s="3">
        <v>0.44281999999999999</v>
      </c>
      <c r="E166" s="3">
        <v>0.44273000000000001</v>
      </c>
      <c r="F166" s="3">
        <v>0.44263999999999998</v>
      </c>
      <c r="G166" s="3">
        <v>0.44255</v>
      </c>
      <c r="H166" s="3">
        <v>0.44246000000000002</v>
      </c>
      <c r="I166" s="3">
        <v>0.44236999999999999</v>
      </c>
      <c r="J166" s="10">
        <v>0.44228000000000001</v>
      </c>
      <c r="K166" s="3">
        <v>0.44219000000000003</v>
      </c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activeCell="B53" sqref="B53"/>
    </sheetView>
  </sheetViews>
  <sheetFormatPr defaultColWidth="9.140625" defaultRowHeight="15" x14ac:dyDescent="0.25"/>
  <cols>
    <col min="1" max="1" width="9.140625" style="20"/>
    <col min="2" max="16384" width="9.140625" style="17"/>
  </cols>
  <sheetData>
    <row r="1" spans="1:11" s="28" customFormat="1" thickBot="1" x14ac:dyDescent="0.3">
      <c r="A1" s="26"/>
      <c r="B1" s="27">
        <v>0</v>
      </c>
      <c r="C1" s="27">
        <v>0.1</v>
      </c>
      <c r="D1" s="27">
        <v>0.2</v>
      </c>
      <c r="E1" s="27">
        <v>0.3</v>
      </c>
      <c r="F1" s="27">
        <v>0.4</v>
      </c>
      <c r="G1" s="27">
        <v>0.5</v>
      </c>
      <c r="H1" s="27">
        <v>0.6</v>
      </c>
      <c r="I1" s="27">
        <v>0.7</v>
      </c>
      <c r="J1" s="27">
        <v>0.8</v>
      </c>
      <c r="K1" s="27">
        <v>0.9</v>
      </c>
    </row>
    <row r="2" spans="1:11" thickBot="1" x14ac:dyDescent="0.3">
      <c r="A2" s="18">
        <v>40</v>
      </c>
      <c r="B2" s="19">
        <v>1.1938</v>
      </c>
      <c r="C2" s="19">
        <v>1.1915</v>
      </c>
      <c r="D2" s="19">
        <v>1.1892</v>
      </c>
      <c r="E2" s="19">
        <v>1.1869000000000001</v>
      </c>
      <c r="F2" s="19">
        <v>1.1846000000000001</v>
      </c>
      <c r="G2" s="19">
        <v>1.1822999999999999</v>
      </c>
      <c r="H2" s="19">
        <v>1.181</v>
      </c>
      <c r="I2" s="19">
        <v>1.1778</v>
      </c>
      <c r="J2" s="19">
        <v>1.1756</v>
      </c>
      <c r="K2" s="19">
        <v>1.1733</v>
      </c>
    </row>
    <row r="3" spans="1:11" thickBot="1" x14ac:dyDescent="0.3">
      <c r="A3" s="18">
        <v>41</v>
      </c>
      <c r="B3" s="19">
        <v>1.1711</v>
      </c>
      <c r="C3" s="19">
        <v>1.1689000000000001</v>
      </c>
      <c r="D3" s="19">
        <v>1.1667000000000001</v>
      </c>
      <c r="E3" s="19">
        <v>1.1645000000000001</v>
      </c>
      <c r="F3" s="19">
        <v>1.1623000000000001</v>
      </c>
      <c r="G3" s="19">
        <v>1.1600999999999999</v>
      </c>
      <c r="H3" s="19">
        <v>1.1578999999999999</v>
      </c>
      <c r="I3" s="19">
        <v>1.1556999999999999</v>
      </c>
      <c r="J3" s="19">
        <v>1.1535</v>
      </c>
      <c r="K3" s="19">
        <v>1.1514</v>
      </c>
    </row>
    <row r="4" spans="1:11" thickBot="1" x14ac:dyDescent="0.3">
      <c r="A4" s="18">
        <v>42</v>
      </c>
      <c r="B4" s="19">
        <v>1.1492</v>
      </c>
      <c r="C4" s="19">
        <v>1.1471</v>
      </c>
      <c r="D4" s="19">
        <v>1.145</v>
      </c>
      <c r="E4" s="19">
        <v>1.1428</v>
      </c>
      <c r="F4" s="19">
        <v>1.1407</v>
      </c>
      <c r="G4" s="19">
        <v>1.1386000000000001</v>
      </c>
      <c r="H4" s="19">
        <v>1.1365000000000001</v>
      </c>
      <c r="I4" s="19">
        <v>1.1344000000000001</v>
      </c>
      <c r="J4" s="19">
        <v>1.1323000000000001</v>
      </c>
      <c r="K4" s="19">
        <v>1.1303000000000001</v>
      </c>
    </row>
    <row r="5" spans="1:11" thickBot="1" x14ac:dyDescent="0.3">
      <c r="A5" s="18">
        <v>43</v>
      </c>
      <c r="B5" s="19">
        <v>1.1282000000000001</v>
      </c>
      <c r="C5" s="19">
        <v>1.1261000000000001</v>
      </c>
      <c r="D5" s="19">
        <v>1.1241000000000001</v>
      </c>
      <c r="E5" s="19">
        <v>1.1220000000000001</v>
      </c>
      <c r="F5" s="19">
        <v>1.1200000000000001</v>
      </c>
      <c r="G5" s="19">
        <v>1.1180000000000001</v>
      </c>
      <c r="H5" s="19">
        <v>1.1158999999999999</v>
      </c>
      <c r="I5" s="19">
        <v>1.1138999999999999</v>
      </c>
      <c r="J5" s="19">
        <v>1.1119000000000001</v>
      </c>
      <c r="K5" s="19">
        <v>1.1099000000000001</v>
      </c>
    </row>
    <row r="6" spans="1:11" thickBot="1" x14ac:dyDescent="0.3">
      <c r="A6" s="18">
        <v>44</v>
      </c>
      <c r="B6" s="19">
        <v>1.1079000000000001</v>
      </c>
      <c r="C6" s="19">
        <v>1.1059000000000001</v>
      </c>
      <c r="D6" s="19">
        <v>1.1039000000000001</v>
      </c>
      <c r="E6" s="19">
        <v>1.1020000000000001</v>
      </c>
      <c r="F6" s="19">
        <v>1.1000000000000001</v>
      </c>
      <c r="G6" s="19">
        <v>1.0980000000000001</v>
      </c>
      <c r="H6" s="19">
        <v>1.0961000000000001</v>
      </c>
      <c r="I6" s="19">
        <v>1.0941000000000001</v>
      </c>
      <c r="J6" s="19">
        <v>1.0922000000000001</v>
      </c>
      <c r="K6" s="19">
        <v>1.0903</v>
      </c>
    </row>
    <row r="7" spans="1:11" thickBot="1" x14ac:dyDescent="0.3">
      <c r="A7" s="18">
        <v>45</v>
      </c>
      <c r="B7" s="19">
        <v>1.0883</v>
      </c>
      <c r="C7" s="19">
        <v>1.0864</v>
      </c>
      <c r="D7" s="19">
        <v>1.0845</v>
      </c>
      <c r="E7" s="19">
        <v>1.0826</v>
      </c>
      <c r="F7" s="19">
        <v>1.0807</v>
      </c>
      <c r="G7" s="19">
        <v>1.0788</v>
      </c>
      <c r="H7" s="19">
        <v>1.0769</v>
      </c>
      <c r="I7" s="19">
        <v>1.075</v>
      </c>
      <c r="J7" s="19">
        <v>1.0731999999999999</v>
      </c>
      <c r="K7" s="19">
        <v>1.8713</v>
      </c>
    </row>
    <row r="8" spans="1:11" thickBot="1" x14ac:dyDescent="0.3">
      <c r="A8" s="18">
        <v>46</v>
      </c>
      <c r="B8" s="19">
        <v>1.0693999999999999</v>
      </c>
      <c r="C8" s="19">
        <v>1.0676000000000001</v>
      </c>
      <c r="D8" s="19">
        <v>1.0657000000000001</v>
      </c>
      <c r="E8" s="19">
        <v>1.0639000000000001</v>
      </c>
      <c r="F8" s="19">
        <v>1.0621</v>
      </c>
      <c r="G8" s="19">
        <v>1.0602</v>
      </c>
      <c r="H8" s="19">
        <v>1.0584</v>
      </c>
      <c r="I8" s="19">
        <v>1.0566</v>
      </c>
      <c r="J8" s="19">
        <v>1.0548</v>
      </c>
      <c r="K8" s="19">
        <v>1.0529999999999999</v>
      </c>
    </row>
    <row r="9" spans="1:11" thickBot="1" x14ac:dyDescent="0.3">
      <c r="A9" s="18">
        <v>47</v>
      </c>
      <c r="B9" s="19">
        <v>1.0511999999999999</v>
      </c>
      <c r="C9" s="19">
        <v>1.0494000000000001</v>
      </c>
      <c r="D9" s="19">
        <v>1.0476000000000001</v>
      </c>
      <c r="E9" s="19">
        <v>1.0458000000000001</v>
      </c>
      <c r="F9" s="19">
        <v>1.0441</v>
      </c>
      <c r="G9" s="19">
        <v>1.0423</v>
      </c>
      <c r="H9" s="19">
        <v>1.0405</v>
      </c>
      <c r="I9" s="19">
        <v>1.0387999999999999</v>
      </c>
      <c r="J9" s="19">
        <v>1.0369999999999999</v>
      </c>
      <c r="K9" s="19">
        <v>1.0353000000000001</v>
      </c>
    </row>
    <row r="10" spans="1:11" thickBot="1" x14ac:dyDescent="0.3">
      <c r="A10" s="18">
        <v>48</v>
      </c>
      <c r="B10" s="19">
        <v>1.0336000000000001</v>
      </c>
      <c r="C10" s="19">
        <v>1.0318000000000001</v>
      </c>
      <c r="D10" s="19">
        <v>1.0301</v>
      </c>
      <c r="E10" s="19">
        <v>1.0284</v>
      </c>
      <c r="F10" s="19">
        <v>1.0266999999999999</v>
      </c>
      <c r="G10" s="19">
        <v>1.0249999999999999</v>
      </c>
      <c r="H10" s="19">
        <v>1.0233000000000001</v>
      </c>
      <c r="I10" s="19">
        <v>1.0216000000000001</v>
      </c>
      <c r="J10" s="19">
        <v>1.0199</v>
      </c>
      <c r="K10" s="19">
        <v>1.0182</v>
      </c>
    </row>
    <row r="11" spans="1:11" thickBot="1" x14ac:dyDescent="0.3">
      <c r="A11" s="18">
        <v>49</v>
      </c>
      <c r="B11" s="19">
        <v>1.0165</v>
      </c>
      <c r="C11" s="19">
        <v>1.0147999999999999</v>
      </c>
      <c r="D11" s="19">
        <v>1.0132000000000001</v>
      </c>
      <c r="E11" s="19">
        <v>1.0115000000000001</v>
      </c>
      <c r="F11" s="19">
        <v>1.0098</v>
      </c>
      <c r="G11" s="19">
        <v>1.0082</v>
      </c>
      <c r="H11" s="19">
        <v>1.0065</v>
      </c>
      <c r="I11" s="19">
        <v>1.0048999999999999</v>
      </c>
      <c r="J11" s="19">
        <v>1.0033000000000001</v>
      </c>
      <c r="K11" s="19">
        <v>1.0016</v>
      </c>
    </row>
    <row r="12" spans="1:11" thickBot="1" x14ac:dyDescent="0.3">
      <c r="A12" s="18">
        <v>50</v>
      </c>
      <c r="B12" s="19">
        <v>1</v>
      </c>
      <c r="C12" s="19">
        <v>0.99839999999999995</v>
      </c>
      <c r="D12" s="19">
        <v>0.99680000000000002</v>
      </c>
      <c r="E12" s="19">
        <v>0.99519999999999997</v>
      </c>
      <c r="F12" s="19">
        <v>0.99350000000000005</v>
      </c>
      <c r="G12" s="19">
        <v>0.9919</v>
      </c>
      <c r="H12" s="19">
        <v>0.99039999999999995</v>
      </c>
      <c r="I12" s="19">
        <v>0.98880000000000001</v>
      </c>
      <c r="J12" s="19">
        <v>0.98719999999999997</v>
      </c>
      <c r="K12" s="19">
        <v>0.98560000000000003</v>
      </c>
    </row>
    <row r="13" spans="1:11" thickBot="1" x14ac:dyDescent="0.3">
      <c r="A13" s="18">
        <v>51</v>
      </c>
      <c r="B13" s="19">
        <v>0.98399999999999999</v>
      </c>
      <c r="C13" s="19">
        <v>0.98250000000000004</v>
      </c>
      <c r="D13" s="19">
        <v>0.98089999999999999</v>
      </c>
      <c r="E13" s="19">
        <v>0.97929999999999995</v>
      </c>
      <c r="F13" s="19">
        <v>0.9778</v>
      </c>
      <c r="G13" s="19">
        <v>0.97619999999999996</v>
      </c>
      <c r="H13" s="19">
        <v>0.97470000000000001</v>
      </c>
      <c r="I13" s="19">
        <v>0.97309999999999997</v>
      </c>
      <c r="J13" s="19">
        <v>0.97160000000000002</v>
      </c>
      <c r="K13" s="19">
        <v>0.97009999999999996</v>
      </c>
    </row>
    <row r="14" spans="1:11" thickBot="1" x14ac:dyDescent="0.3">
      <c r="A14" s="18">
        <v>52</v>
      </c>
      <c r="B14" s="19">
        <v>0.96860000000000002</v>
      </c>
      <c r="C14" s="19">
        <v>0.96699999999999997</v>
      </c>
      <c r="D14" s="19">
        <v>0.96550000000000002</v>
      </c>
      <c r="E14" s="19">
        <v>0.96399999999999997</v>
      </c>
      <c r="F14" s="19">
        <v>0.96250000000000002</v>
      </c>
      <c r="G14" s="19">
        <v>0.96099999999999997</v>
      </c>
      <c r="H14" s="19">
        <v>0.95950000000000002</v>
      </c>
      <c r="I14" s="19">
        <v>0.95799999999999996</v>
      </c>
      <c r="J14" s="19">
        <v>0.95650000000000002</v>
      </c>
      <c r="K14" s="19">
        <v>0.95499999999999996</v>
      </c>
    </row>
    <row r="15" spans="1:11" thickBot="1" x14ac:dyDescent="0.3">
      <c r="A15" s="18">
        <v>53</v>
      </c>
      <c r="B15" s="19">
        <v>0.9536</v>
      </c>
      <c r="C15" s="19">
        <v>0.95209999999999995</v>
      </c>
      <c r="D15" s="19">
        <v>0.9506</v>
      </c>
      <c r="E15" s="19">
        <v>0.94920000000000004</v>
      </c>
      <c r="F15" s="19">
        <v>0.94769999999999999</v>
      </c>
      <c r="G15" s="19">
        <v>0.94620000000000004</v>
      </c>
      <c r="H15" s="19">
        <v>0.94479999999999997</v>
      </c>
      <c r="I15" s="19">
        <v>0.94330000000000003</v>
      </c>
      <c r="J15" s="19">
        <v>0.94189999999999996</v>
      </c>
      <c r="K15" s="19">
        <v>0.9405</v>
      </c>
    </row>
    <row r="16" spans="1:11" thickBot="1" x14ac:dyDescent="0.3">
      <c r="A16" s="18">
        <v>54</v>
      </c>
      <c r="B16" s="19">
        <v>0.93899999999999995</v>
      </c>
      <c r="C16" s="19">
        <v>0.93759999999999999</v>
      </c>
      <c r="D16" s="19">
        <v>0.93620000000000003</v>
      </c>
      <c r="E16" s="19">
        <v>0.93479999999999996</v>
      </c>
      <c r="F16" s="19">
        <v>0.93330000000000002</v>
      </c>
      <c r="G16" s="19">
        <v>0.93189999999999995</v>
      </c>
      <c r="H16" s="19">
        <v>0.93049999999999999</v>
      </c>
      <c r="I16" s="19">
        <v>0.92910000000000004</v>
      </c>
      <c r="J16" s="19">
        <v>0.92769999999999997</v>
      </c>
      <c r="K16" s="19">
        <v>0.92630000000000001</v>
      </c>
    </row>
    <row r="17" spans="1:11" thickBot="1" x14ac:dyDescent="0.3">
      <c r="A17" s="18">
        <v>55</v>
      </c>
      <c r="B17" s="19">
        <v>0.92490000000000006</v>
      </c>
      <c r="C17" s="19">
        <v>0.92349999999999999</v>
      </c>
      <c r="D17" s="19">
        <v>0.92220000000000002</v>
      </c>
      <c r="E17" s="19">
        <v>0.92079999999999995</v>
      </c>
      <c r="F17" s="19">
        <v>0.9194</v>
      </c>
      <c r="G17" s="19">
        <v>0.91800000000000004</v>
      </c>
      <c r="H17" s="19">
        <v>0.91669999999999996</v>
      </c>
      <c r="I17" s="19">
        <v>0.9153</v>
      </c>
      <c r="J17" s="19">
        <v>0.91400000000000003</v>
      </c>
      <c r="K17" s="19">
        <v>0.91259999999999997</v>
      </c>
    </row>
    <row r="18" spans="1:11" thickBot="1" x14ac:dyDescent="0.3">
      <c r="A18" s="18">
        <v>56</v>
      </c>
      <c r="B18" s="19">
        <v>0.91220000000000001</v>
      </c>
      <c r="C18" s="19">
        <v>0.90990000000000004</v>
      </c>
      <c r="D18" s="19">
        <v>0.90859999999999996</v>
      </c>
      <c r="E18" s="19">
        <v>0.90720000000000001</v>
      </c>
      <c r="F18" s="19">
        <v>0.90590000000000004</v>
      </c>
      <c r="G18" s="19">
        <v>0.90459999999999996</v>
      </c>
      <c r="H18" s="19">
        <v>0.9032</v>
      </c>
      <c r="I18" s="19">
        <v>0.90190000000000003</v>
      </c>
      <c r="J18" s="19">
        <v>0.90059999999999996</v>
      </c>
      <c r="K18" s="19">
        <v>0.89929999999999999</v>
      </c>
    </row>
    <row r="19" spans="1:11" thickBot="1" x14ac:dyDescent="0.3">
      <c r="A19" s="18">
        <v>57</v>
      </c>
      <c r="B19" s="19">
        <v>0.89800000000000002</v>
      </c>
      <c r="C19" s="19">
        <v>0.89670000000000005</v>
      </c>
      <c r="D19" s="19">
        <v>0.89539999999999997</v>
      </c>
      <c r="E19" s="19">
        <v>0.89410000000000001</v>
      </c>
      <c r="F19" s="19">
        <v>0.89280000000000004</v>
      </c>
      <c r="G19" s="19">
        <v>0.89149999999999996</v>
      </c>
      <c r="H19" s="19">
        <v>0.89019999999999999</v>
      </c>
      <c r="I19" s="19">
        <v>0.88890000000000002</v>
      </c>
      <c r="J19" s="19">
        <v>0.88759999999999994</v>
      </c>
      <c r="K19" s="19">
        <v>0.88629999999999998</v>
      </c>
    </row>
    <row r="20" spans="1:11" thickBot="1" x14ac:dyDescent="0.3">
      <c r="A20" s="18">
        <v>58</v>
      </c>
      <c r="B20" s="19">
        <v>0.8851</v>
      </c>
      <c r="C20" s="19">
        <v>0.88380000000000003</v>
      </c>
      <c r="D20" s="19">
        <v>0.88249999999999995</v>
      </c>
      <c r="E20" s="19">
        <v>0.88139999999999996</v>
      </c>
      <c r="F20" s="19">
        <v>0.88</v>
      </c>
      <c r="G20" s="19">
        <v>0.87880000000000003</v>
      </c>
      <c r="H20" s="19">
        <v>0.87749999999999995</v>
      </c>
      <c r="I20" s="19">
        <v>0.87629999999999997</v>
      </c>
      <c r="J20" s="19">
        <v>0.875</v>
      </c>
      <c r="K20" s="19">
        <v>0.87380000000000002</v>
      </c>
    </row>
    <row r="21" spans="1:11" thickBot="1" x14ac:dyDescent="0.3">
      <c r="A21" s="18">
        <v>59</v>
      </c>
      <c r="B21" s="19">
        <v>0.87250000000000005</v>
      </c>
      <c r="C21" s="19">
        <v>0.87129999999999996</v>
      </c>
      <c r="D21" s="19">
        <v>0.87009999999999998</v>
      </c>
      <c r="E21" s="19">
        <v>0.86880000000000002</v>
      </c>
      <c r="F21" s="19">
        <v>0.86760000000000004</v>
      </c>
      <c r="G21" s="19">
        <v>0.86639999999999995</v>
      </c>
      <c r="H21" s="19">
        <v>0.86529999999999996</v>
      </c>
      <c r="I21" s="19">
        <v>0.86399999999999999</v>
      </c>
      <c r="J21" s="19">
        <v>0.86280000000000001</v>
      </c>
      <c r="K21" s="19">
        <v>0.86150000000000004</v>
      </c>
    </row>
    <row r="22" spans="1:11" thickBot="1" x14ac:dyDescent="0.3">
      <c r="A22" s="18">
        <v>60</v>
      </c>
      <c r="B22" s="19">
        <v>0.86029999999999995</v>
      </c>
      <c r="C22" s="19">
        <v>0.85909999999999997</v>
      </c>
      <c r="D22" s="19">
        <v>0.8579</v>
      </c>
      <c r="E22" s="19">
        <v>0.85680000000000001</v>
      </c>
      <c r="F22" s="19">
        <v>0.85560000000000003</v>
      </c>
      <c r="G22" s="19">
        <v>0.85440000000000005</v>
      </c>
      <c r="H22" s="19">
        <v>0.85319999999999996</v>
      </c>
      <c r="I22" s="19">
        <v>0.85199999999999998</v>
      </c>
      <c r="J22" s="19">
        <v>0.8508</v>
      </c>
      <c r="K22" s="19">
        <v>0.84970000000000001</v>
      </c>
    </row>
    <row r="23" spans="1:11" thickBot="1" x14ac:dyDescent="0.3">
      <c r="A23" s="18">
        <v>61</v>
      </c>
      <c r="B23" s="19">
        <v>0.84850000000000003</v>
      </c>
      <c r="C23" s="19">
        <v>0.84730000000000005</v>
      </c>
      <c r="D23" s="19">
        <v>0.84619999999999995</v>
      </c>
      <c r="E23" s="19">
        <v>0.84499999999999997</v>
      </c>
      <c r="F23" s="19">
        <v>0.84379999999999999</v>
      </c>
      <c r="G23" s="19">
        <v>0.8427</v>
      </c>
      <c r="H23" s="19">
        <v>0.84150000000000003</v>
      </c>
      <c r="I23" s="19">
        <v>0.84040000000000004</v>
      </c>
      <c r="J23" s="19">
        <v>0.83919999999999995</v>
      </c>
      <c r="K23" s="19">
        <v>0.83809999999999996</v>
      </c>
    </row>
    <row r="24" spans="1:11" thickBot="1" x14ac:dyDescent="0.3">
      <c r="A24" s="18">
        <v>62</v>
      </c>
      <c r="B24" s="19">
        <v>0.83699999999999997</v>
      </c>
      <c r="C24" s="19">
        <v>0.83579999999999999</v>
      </c>
      <c r="D24" s="19">
        <v>0.8347</v>
      </c>
      <c r="E24" s="19">
        <v>0.83360000000000001</v>
      </c>
      <c r="F24" s="19">
        <v>0.83240000000000003</v>
      </c>
      <c r="G24" s="19">
        <v>0.83130000000000004</v>
      </c>
      <c r="H24" s="19">
        <v>0.83020000000000005</v>
      </c>
      <c r="I24" s="19">
        <v>0.82909999999999995</v>
      </c>
      <c r="J24" s="19">
        <v>0.82799999999999996</v>
      </c>
      <c r="K24" s="19">
        <v>0.82689999999999997</v>
      </c>
    </row>
    <row r="25" spans="1:11" thickBot="1" x14ac:dyDescent="0.3">
      <c r="A25" s="18">
        <v>63</v>
      </c>
      <c r="B25" s="19">
        <v>0.82569999999999999</v>
      </c>
      <c r="C25" s="19">
        <v>0.8246</v>
      </c>
      <c r="D25" s="19">
        <v>0.82350000000000001</v>
      </c>
      <c r="E25" s="19">
        <v>0.82240000000000002</v>
      </c>
      <c r="F25" s="19">
        <v>0.82130000000000003</v>
      </c>
      <c r="G25" s="19">
        <v>0.82020000000000004</v>
      </c>
      <c r="H25" s="19">
        <v>0.81920000000000004</v>
      </c>
      <c r="I25" s="19">
        <v>0.81810000000000005</v>
      </c>
      <c r="J25" s="19">
        <v>0.81699999999999995</v>
      </c>
      <c r="K25" s="19">
        <v>0.81589999999999996</v>
      </c>
    </row>
    <row r="26" spans="1:11" thickBot="1" x14ac:dyDescent="0.3">
      <c r="A26" s="18">
        <v>64</v>
      </c>
      <c r="B26" s="19">
        <v>0.81479999999999997</v>
      </c>
      <c r="C26" s="19">
        <v>0.81369999999999998</v>
      </c>
      <c r="D26" s="19">
        <v>0.81269999999999998</v>
      </c>
      <c r="E26" s="19">
        <v>0.81159999999999999</v>
      </c>
      <c r="F26" s="19">
        <v>0.8105</v>
      </c>
      <c r="G26" s="19">
        <v>0.8095</v>
      </c>
      <c r="H26" s="19">
        <v>0.80840000000000001</v>
      </c>
      <c r="I26" s="19">
        <v>0.80730000000000002</v>
      </c>
      <c r="J26" s="19">
        <v>0.80630000000000002</v>
      </c>
      <c r="K26" s="19">
        <v>0.80520000000000003</v>
      </c>
    </row>
    <row r="27" spans="1:11" thickBot="1" x14ac:dyDescent="0.3">
      <c r="A27" s="18">
        <v>65</v>
      </c>
      <c r="B27" s="19">
        <v>0.80420000000000003</v>
      </c>
      <c r="C27" s="19">
        <v>0.80310000000000004</v>
      </c>
      <c r="D27" s="19">
        <v>0.80210000000000004</v>
      </c>
      <c r="E27" s="19">
        <v>0.80100000000000005</v>
      </c>
      <c r="F27" s="19">
        <v>0.8</v>
      </c>
      <c r="G27" s="19">
        <v>0.79900000000000004</v>
      </c>
      <c r="H27" s="19">
        <v>0.79790000000000005</v>
      </c>
      <c r="I27" s="19">
        <v>0.79690000000000005</v>
      </c>
      <c r="J27" s="19">
        <v>0.79590000000000005</v>
      </c>
      <c r="K27" s="19">
        <v>0.79479999999999995</v>
      </c>
    </row>
    <row r="28" spans="1:11" thickBot="1" x14ac:dyDescent="0.3">
      <c r="A28" s="18">
        <v>66</v>
      </c>
      <c r="B28" s="19">
        <v>0.79379999999999995</v>
      </c>
      <c r="C28" s="19">
        <v>0.79279999999999995</v>
      </c>
      <c r="D28" s="19">
        <v>0.79179999999999995</v>
      </c>
      <c r="E28" s="19">
        <v>0.79079999999999995</v>
      </c>
      <c r="F28" s="19">
        <v>0.78979999999999995</v>
      </c>
      <c r="G28" s="19">
        <v>0.78869999999999996</v>
      </c>
      <c r="H28" s="19">
        <v>0.78769999999999996</v>
      </c>
      <c r="I28" s="19">
        <v>0.78669999999999995</v>
      </c>
      <c r="J28" s="19">
        <v>0.78569999999999995</v>
      </c>
      <c r="K28" s="19">
        <v>0.78469999999999995</v>
      </c>
    </row>
    <row r="29" spans="1:11" thickBot="1" x14ac:dyDescent="0.3">
      <c r="A29" s="18">
        <v>67</v>
      </c>
      <c r="B29" s="19">
        <v>0.78369999999999995</v>
      </c>
      <c r="C29" s="19">
        <v>0.78269999999999995</v>
      </c>
      <c r="D29" s="19">
        <v>0.78169999999999995</v>
      </c>
      <c r="E29" s="19">
        <v>0.78069999999999995</v>
      </c>
      <c r="F29" s="19">
        <v>0.77980000000000005</v>
      </c>
      <c r="G29" s="19">
        <v>0.77769999999999995</v>
      </c>
      <c r="H29" s="19">
        <v>0.77690000000000003</v>
      </c>
      <c r="I29" s="19">
        <v>0.77610000000000001</v>
      </c>
      <c r="J29" s="19">
        <v>0.77529999999999999</v>
      </c>
      <c r="K29" s="19">
        <v>0.77449999999999997</v>
      </c>
    </row>
    <row r="30" spans="1:11" thickBot="1" x14ac:dyDescent="0.3">
      <c r="A30" s="18">
        <v>68</v>
      </c>
      <c r="B30" s="19">
        <v>0.77370000000000005</v>
      </c>
      <c r="C30" s="19">
        <v>0.77290000000000003</v>
      </c>
      <c r="D30" s="19">
        <v>0.77210000000000001</v>
      </c>
      <c r="E30" s="19">
        <v>0.77129999999999999</v>
      </c>
      <c r="F30" s="19">
        <v>0.77049999999999996</v>
      </c>
      <c r="G30" s="19">
        <v>0.76970000000000005</v>
      </c>
      <c r="H30" s="19">
        <v>0.76890000000000003</v>
      </c>
      <c r="I30" s="19">
        <v>0.76819999999999999</v>
      </c>
      <c r="J30" s="19">
        <v>0.76739999999999997</v>
      </c>
      <c r="K30" s="19">
        <v>0.76659999999999995</v>
      </c>
    </row>
    <row r="31" spans="1:11" thickBot="1" x14ac:dyDescent="0.3">
      <c r="A31" s="18">
        <v>69</v>
      </c>
      <c r="B31" s="19">
        <v>0.76580000000000004</v>
      </c>
      <c r="C31" s="19">
        <v>0.76500000000000001</v>
      </c>
      <c r="D31" s="19">
        <v>0.76419999999999999</v>
      </c>
      <c r="E31" s="19">
        <v>0.76349999999999996</v>
      </c>
      <c r="F31" s="19">
        <v>0.76270000000000004</v>
      </c>
      <c r="G31" s="19">
        <v>0.76190000000000002</v>
      </c>
      <c r="H31" s="19">
        <v>0.7611</v>
      </c>
      <c r="I31" s="19">
        <v>0.76039999999999996</v>
      </c>
      <c r="J31" s="19">
        <v>0.75960000000000005</v>
      </c>
      <c r="K31" s="19">
        <v>0.75880000000000003</v>
      </c>
    </row>
    <row r="32" spans="1:11" thickBot="1" x14ac:dyDescent="0.3">
      <c r="A32" s="18">
        <v>70</v>
      </c>
      <c r="B32" s="19">
        <v>0.7581</v>
      </c>
      <c r="C32" s="19">
        <v>0.75729999999999997</v>
      </c>
      <c r="D32" s="19">
        <v>0.75649999999999995</v>
      </c>
      <c r="E32" s="19">
        <v>0.75580000000000003</v>
      </c>
      <c r="F32" s="19">
        <v>0.755</v>
      </c>
      <c r="G32" s="19">
        <v>0.75429999999999997</v>
      </c>
      <c r="H32" s="19">
        <v>0.75349999999999995</v>
      </c>
      <c r="I32" s="19">
        <v>0.75270000000000004</v>
      </c>
      <c r="J32" s="19">
        <v>0.752</v>
      </c>
      <c r="K32" s="19">
        <v>0.75119999999999998</v>
      </c>
    </row>
    <row r="33" spans="1:11" thickBot="1" x14ac:dyDescent="0.3">
      <c r="A33" s="18">
        <v>71</v>
      </c>
      <c r="B33" s="19">
        <v>0.75049999999999994</v>
      </c>
      <c r="C33" s="19">
        <v>0.74970000000000003</v>
      </c>
      <c r="D33" s="19">
        <v>0.749</v>
      </c>
      <c r="E33" s="19">
        <v>0.74819999999999998</v>
      </c>
      <c r="F33" s="19">
        <v>0.74750000000000005</v>
      </c>
      <c r="G33" s="19">
        <v>0.74680000000000002</v>
      </c>
      <c r="H33" s="19">
        <v>0.746</v>
      </c>
      <c r="I33" s="19">
        <v>0.74529999999999996</v>
      </c>
      <c r="J33" s="19">
        <v>0.74450000000000005</v>
      </c>
      <c r="K33" s="19">
        <v>0.74380000000000002</v>
      </c>
    </row>
    <row r="34" spans="1:11" thickBot="1" x14ac:dyDescent="0.3">
      <c r="A34" s="18">
        <v>72</v>
      </c>
      <c r="B34" s="19">
        <v>0.74309999999999998</v>
      </c>
      <c r="C34" s="19">
        <v>0.74229999999999996</v>
      </c>
      <c r="D34" s="19">
        <v>0.74160000000000004</v>
      </c>
      <c r="E34" s="19">
        <v>0.7409</v>
      </c>
      <c r="F34" s="19">
        <v>0.74009999999999998</v>
      </c>
      <c r="G34" s="19">
        <v>0.73939999999999995</v>
      </c>
      <c r="H34" s="19">
        <v>0.73870000000000002</v>
      </c>
      <c r="I34" s="19">
        <v>0.7379</v>
      </c>
      <c r="J34" s="19">
        <v>0.73719999999999997</v>
      </c>
      <c r="K34" s="19">
        <v>0.73650000000000004</v>
      </c>
    </row>
    <row r="35" spans="1:11" thickBot="1" x14ac:dyDescent="0.3">
      <c r="A35" s="18">
        <v>73</v>
      </c>
      <c r="B35" s="19">
        <v>0.73580000000000001</v>
      </c>
      <c r="C35" s="19">
        <v>0.73509999999999998</v>
      </c>
      <c r="D35" s="19">
        <v>0.73429999999999995</v>
      </c>
      <c r="E35" s="19">
        <v>0.73360000000000003</v>
      </c>
      <c r="F35" s="19">
        <v>0.7329</v>
      </c>
      <c r="G35" s="19">
        <v>0.73219999999999996</v>
      </c>
      <c r="H35" s="19">
        <v>0.73150000000000004</v>
      </c>
      <c r="I35" s="19">
        <v>0.73080000000000001</v>
      </c>
      <c r="J35" s="19">
        <v>0.73009999999999997</v>
      </c>
      <c r="K35" s="19">
        <v>0.72929999999999995</v>
      </c>
    </row>
    <row r="36" spans="1:11" thickBot="1" x14ac:dyDescent="0.3">
      <c r="A36" s="18">
        <v>74</v>
      </c>
      <c r="B36" s="19">
        <v>0.72860000000000003</v>
      </c>
      <c r="C36" s="19">
        <v>0.72789999999999999</v>
      </c>
      <c r="D36" s="19">
        <v>0.72719999999999996</v>
      </c>
      <c r="E36" s="19">
        <v>0.72650000000000003</v>
      </c>
      <c r="F36" s="19">
        <v>0.7258</v>
      </c>
      <c r="G36" s="19">
        <v>0.72509999999999997</v>
      </c>
      <c r="H36" s="19">
        <v>0.72440000000000004</v>
      </c>
      <c r="I36" s="19">
        <v>0.72370000000000001</v>
      </c>
      <c r="J36" s="19">
        <v>0.72299999999999998</v>
      </c>
      <c r="K36" s="19">
        <v>0.72230000000000005</v>
      </c>
    </row>
    <row r="37" spans="1:11" thickBot="1" x14ac:dyDescent="0.3">
      <c r="A37" s="18">
        <v>75</v>
      </c>
      <c r="B37" s="19">
        <v>0.72160000000000002</v>
      </c>
      <c r="C37" s="19">
        <v>0.72089999999999999</v>
      </c>
      <c r="D37" s="19">
        <v>0.72019999999999995</v>
      </c>
      <c r="E37" s="19">
        <v>0.71960000000000002</v>
      </c>
      <c r="F37" s="19">
        <v>0.71889999999999998</v>
      </c>
      <c r="G37" s="19">
        <v>0.71819999999999995</v>
      </c>
      <c r="H37" s="19">
        <v>0.71750000000000003</v>
      </c>
      <c r="I37" s="19">
        <v>0.71679999999999999</v>
      </c>
      <c r="J37" s="19">
        <v>0.71609999999999996</v>
      </c>
      <c r="K37" s="19">
        <v>0.71540000000000004</v>
      </c>
    </row>
    <row r="38" spans="1:11" thickBot="1" x14ac:dyDescent="0.3">
      <c r="A38" s="18">
        <v>76</v>
      </c>
      <c r="B38" s="19">
        <v>0.71479999999999999</v>
      </c>
      <c r="C38" s="19">
        <v>0.71409999999999996</v>
      </c>
      <c r="D38" s="19">
        <v>0.71340000000000003</v>
      </c>
      <c r="E38" s="19">
        <v>0.7127</v>
      </c>
      <c r="F38" s="19">
        <v>0.71199999999999997</v>
      </c>
      <c r="G38" s="19">
        <v>0.71140000000000003</v>
      </c>
      <c r="H38" s="19">
        <v>0.7107</v>
      </c>
      <c r="I38" s="19">
        <v>0.71</v>
      </c>
      <c r="J38" s="19">
        <v>0.70940000000000003</v>
      </c>
      <c r="K38" s="19">
        <v>0.7087</v>
      </c>
    </row>
    <row r="39" spans="1:11" thickBot="1" x14ac:dyDescent="0.3">
      <c r="A39" s="18">
        <v>77</v>
      </c>
      <c r="B39" s="19">
        <v>0.70799999999999996</v>
      </c>
      <c r="C39" s="19">
        <v>0.70740000000000003</v>
      </c>
      <c r="D39" s="19">
        <v>0.70669999999999999</v>
      </c>
      <c r="E39" s="19">
        <v>0.70599999999999996</v>
      </c>
      <c r="F39" s="19">
        <v>0.71540000000000004</v>
      </c>
      <c r="G39" s="19">
        <v>0.70469999999999999</v>
      </c>
      <c r="H39" s="19">
        <v>0.70399999999999996</v>
      </c>
      <c r="I39" s="19">
        <v>0.70340000000000003</v>
      </c>
      <c r="J39" s="19">
        <v>0.70269999999999999</v>
      </c>
      <c r="K39" s="19">
        <v>0.70209999999999995</v>
      </c>
    </row>
    <row r="40" spans="1:11" thickBot="1" x14ac:dyDescent="0.3">
      <c r="A40" s="18">
        <v>78</v>
      </c>
      <c r="B40" s="19">
        <v>0.70140000000000002</v>
      </c>
      <c r="C40" s="19">
        <v>0.70069999999999999</v>
      </c>
      <c r="D40" s="19">
        <v>0.70009999999999994</v>
      </c>
      <c r="E40" s="19">
        <v>0.69940000000000002</v>
      </c>
      <c r="F40" s="19">
        <v>0.69879999999999998</v>
      </c>
      <c r="G40" s="19">
        <v>0.69810000000000005</v>
      </c>
      <c r="H40" s="19">
        <v>0.69750000000000001</v>
      </c>
      <c r="I40" s="19">
        <v>0.69679999999999997</v>
      </c>
      <c r="J40" s="19">
        <v>0.69620000000000004</v>
      </c>
      <c r="K40" s="19">
        <v>0.6956</v>
      </c>
    </row>
    <row r="41" spans="1:11" thickBot="1" x14ac:dyDescent="0.3">
      <c r="A41" s="18">
        <v>79</v>
      </c>
      <c r="B41" s="19">
        <v>0.69489999999999996</v>
      </c>
      <c r="C41" s="19">
        <v>0.69430000000000003</v>
      </c>
      <c r="D41" s="19">
        <v>0.69359999999999999</v>
      </c>
      <c r="E41" s="19">
        <v>0.69299999999999995</v>
      </c>
      <c r="F41" s="19">
        <v>0.69230000000000003</v>
      </c>
      <c r="G41" s="19">
        <v>0.69169999999999998</v>
      </c>
      <c r="H41" s="19">
        <v>0.69110000000000005</v>
      </c>
      <c r="I41" s="19">
        <v>0.69040000000000001</v>
      </c>
      <c r="J41" s="19">
        <v>0.68979999999999997</v>
      </c>
      <c r="K41" s="19">
        <v>0.68920000000000003</v>
      </c>
    </row>
    <row r="42" spans="1:11" thickBot="1" x14ac:dyDescent="0.3">
      <c r="A42" s="18">
        <v>80</v>
      </c>
      <c r="B42" s="19">
        <v>0.6885</v>
      </c>
      <c r="C42" s="19">
        <v>0.68789999999999996</v>
      </c>
      <c r="D42" s="19">
        <v>0.68730000000000002</v>
      </c>
      <c r="E42" s="19">
        <v>0.68659999999999999</v>
      </c>
      <c r="F42" s="19">
        <v>0.68600000000000005</v>
      </c>
      <c r="G42" s="19">
        <v>0.68540000000000001</v>
      </c>
      <c r="H42" s="19">
        <v>0.68479999999999996</v>
      </c>
      <c r="I42" s="19">
        <v>0.68410000000000004</v>
      </c>
      <c r="J42" s="19">
        <v>0.6835</v>
      </c>
      <c r="K42" s="19">
        <v>0.68289999999999995</v>
      </c>
    </row>
    <row r="43" spans="1:11" thickBot="1" x14ac:dyDescent="0.3">
      <c r="A43" s="18">
        <v>81</v>
      </c>
      <c r="B43" s="19">
        <v>0.68230000000000002</v>
      </c>
      <c r="C43" s="19">
        <v>0.68169999999999997</v>
      </c>
      <c r="D43" s="19">
        <v>0.68100000000000005</v>
      </c>
      <c r="E43" s="19">
        <v>0.6804</v>
      </c>
      <c r="F43" s="19">
        <v>0.67979999999999996</v>
      </c>
      <c r="G43" s="19">
        <v>0.67920000000000003</v>
      </c>
      <c r="H43" s="19">
        <v>0.67859999999999998</v>
      </c>
      <c r="I43" s="19">
        <v>0.67800000000000005</v>
      </c>
      <c r="J43" s="19">
        <v>0.6774</v>
      </c>
      <c r="K43" s="19">
        <v>0.67669999999999997</v>
      </c>
    </row>
    <row r="44" spans="1:11" thickBot="1" x14ac:dyDescent="0.3">
      <c r="A44" s="18">
        <v>82</v>
      </c>
      <c r="B44" s="19">
        <v>0.67610000000000003</v>
      </c>
      <c r="C44" s="19">
        <v>0.67549999999999999</v>
      </c>
      <c r="D44" s="19">
        <v>0.67490000000000006</v>
      </c>
      <c r="E44" s="19">
        <v>0.67430000000000001</v>
      </c>
      <c r="F44" s="19">
        <v>0.67369999999999997</v>
      </c>
      <c r="G44" s="19">
        <v>0.67310000000000003</v>
      </c>
      <c r="H44" s="19">
        <v>0.67249999999999999</v>
      </c>
      <c r="I44" s="19">
        <v>0.67190000000000005</v>
      </c>
      <c r="J44" s="19">
        <v>0.67130000000000001</v>
      </c>
      <c r="K44" s="19">
        <v>0.67069999999999996</v>
      </c>
    </row>
    <row r="45" spans="1:11" thickBot="1" x14ac:dyDescent="0.3">
      <c r="A45" s="18">
        <v>83</v>
      </c>
      <c r="B45" s="19">
        <v>0.67010000000000003</v>
      </c>
      <c r="C45" s="19">
        <v>0.66949999999999998</v>
      </c>
      <c r="D45" s="19">
        <v>0.66890000000000005</v>
      </c>
      <c r="E45" s="19">
        <v>0.66830000000000001</v>
      </c>
      <c r="F45" s="19">
        <v>0.66769999999999996</v>
      </c>
      <c r="G45" s="19">
        <v>0.66710000000000003</v>
      </c>
      <c r="H45" s="19">
        <v>0.66649999999999998</v>
      </c>
      <c r="I45" s="19">
        <v>0.66590000000000005</v>
      </c>
      <c r="J45" s="19">
        <v>0.6653</v>
      </c>
      <c r="K45" s="19">
        <v>0.66479999999999995</v>
      </c>
    </row>
    <row r="46" spans="1:11" thickBot="1" x14ac:dyDescent="0.3">
      <c r="A46" s="18">
        <v>84</v>
      </c>
      <c r="B46" s="19">
        <v>0.66420000000000001</v>
      </c>
      <c r="C46" s="19">
        <v>0.66359999999999997</v>
      </c>
      <c r="D46" s="19">
        <v>0.66300000000000003</v>
      </c>
      <c r="E46" s="19">
        <v>0.66239999999999999</v>
      </c>
      <c r="F46" s="19">
        <v>0.66180000000000005</v>
      </c>
      <c r="G46" s="19">
        <v>0.66120000000000001</v>
      </c>
      <c r="H46" s="19">
        <v>0.66069999999999995</v>
      </c>
      <c r="I46" s="19">
        <v>0.66010000000000002</v>
      </c>
      <c r="J46" s="19">
        <v>0.65949999999999998</v>
      </c>
      <c r="K46" s="19">
        <v>0.65890000000000004</v>
      </c>
    </row>
    <row r="47" spans="1:11" thickBot="1" x14ac:dyDescent="0.3">
      <c r="A47" s="18">
        <v>85</v>
      </c>
      <c r="B47" s="19">
        <v>0.6583</v>
      </c>
      <c r="C47" s="19">
        <v>0.68789999999999996</v>
      </c>
      <c r="D47" s="19">
        <v>0.65720000000000001</v>
      </c>
      <c r="E47" s="19">
        <v>0.65659999999999996</v>
      </c>
      <c r="F47" s="19">
        <v>0.65600000000000003</v>
      </c>
      <c r="G47" s="19">
        <v>0.65549999999999997</v>
      </c>
      <c r="H47" s="19">
        <v>0.65490000000000004</v>
      </c>
      <c r="I47" s="19">
        <v>0.65429999999999999</v>
      </c>
      <c r="J47" s="19">
        <v>0.65380000000000005</v>
      </c>
      <c r="K47" s="19">
        <v>0.6532</v>
      </c>
    </row>
    <row r="48" spans="1:11" thickBot="1" x14ac:dyDescent="0.3">
      <c r="A48" s="18">
        <v>86</v>
      </c>
      <c r="B48" s="19">
        <v>0.65259999999999996</v>
      </c>
      <c r="C48" s="19">
        <v>0.65210000000000001</v>
      </c>
      <c r="D48" s="19">
        <v>0.65149999999999997</v>
      </c>
      <c r="E48" s="19">
        <v>0.65090000000000003</v>
      </c>
      <c r="F48" s="19">
        <v>0.65039999999999998</v>
      </c>
      <c r="G48" s="19">
        <v>0.64980000000000004</v>
      </c>
      <c r="H48" s="19">
        <v>0.6492</v>
      </c>
      <c r="I48" s="19">
        <v>0.64870000000000005</v>
      </c>
      <c r="J48" s="19">
        <v>0.64810000000000001</v>
      </c>
      <c r="K48" s="19">
        <v>0.64759999999999995</v>
      </c>
    </row>
    <row r="49" spans="1:11" thickBot="1" x14ac:dyDescent="0.3">
      <c r="A49" s="18">
        <v>87</v>
      </c>
      <c r="B49" s="19">
        <v>0.64700000000000002</v>
      </c>
      <c r="C49" s="19">
        <v>0.64639999999999997</v>
      </c>
      <c r="D49" s="19">
        <v>0.64590000000000003</v>
      </c>
      <c r="E49" s="19">
        <v>0.64529999999999998</v>
      </c>
      <c r="F49" s="19">
        <v>0.64480000000000004</v>
      </c>
      <c r="G49" s="19">
        <v>0.64419999999999999</v>
      </c>
      <c r="H49" s="19">
        <v>0.64370000000000005</v>
      </c>
      <c r="I49" s="19">
        <v>0.6431</v>
      </c>
      <c r="J49" s="19">
        <v>0.64259999999999995</v>
      </c>
      <c r="K49" s="19">
        <v>0.64200000000000002</v>
      </c>
    </row>
    <row r="50" spans="1:11" thickBot="1" x14ac:dyDescent="0.3">
      <c r="A50" s="18">
        <v>88</v>
      </c>
      <c r="B50" s="19">
        <v>0.64149999999999996</v>
      </c>
      <c r="C50" s="19">
        <v>0.64090000000000003</v>
      </c>
      <c r="D50" s="19">
        <v>0.64039999999999997</v>
      </c>
      <c r="E50" s="19">
        <v>0.63980000000000004</v>
      </c>
      <c r="F50" s="19">
        <v>0.63929999999999998</v>
      </c>
      <c r="G50" s="19">
        <v>0.63870000000000005</v>
      </c>
      <c r="H50" s="19">
        <v>0.63819999999999999</v>
      </c>
      <c r="I50" s="19">
        <v>0.63759999999999994</v>
      </c>
      <c r="J50" s="19">
        <v>0.6371</v>
      </c>
      <c r="K50" s="19">
        <v>0.63660000000000005</v>
      </c>
    </row>
    <row r="51" spans="1:11" thickBot="1" x14ac:dyDescent="0.3">
      <c r="A51" s="18">
        <v>89</v>
      </c>
      <c r="B51" s="19">
        <v>0.63600000000000001</v>
      </c>
      <c r="C51" s="19">
        <v>0.63549999999999995</v>
      </c>
      <c r="D51" s="19">
        <v>0.63500000000000001</v>
      </c>
      <c r="E51" s="19">
        <v>0.63439999999999996</v>
      </c>
      <c r="F51" s="19">
        <v>0.63390000000000002</v>
      </c>
      <c r="G51" s="19">
        <v>0.63329999999999997</v>
      </c>
      <c r="H51" s="19">
        <v>0.63280000000000003</v>
      </c>
      <c r="I51" s="19">
        <v>0.63229999999999997</v>
      </c>
      <c r="J51" s="19">
        <v>0.63170000000000004</v>
      </c>
      <c r="K51" s="19">
        <v>0.63119999999999998</v>
      </c>
    </row>
    <row r="52" spans="1:11" thickBot="1" x14ac:dyDescent="0.3">
      <c r="A52" s="18">
        <v>90</v>
      </c>
      <c r="B52" s="19">
        <v>0.63100000000000001</v>
      </c>
      <c r="C52" s="19">
        <v>0.63070000000000004</v>
      </c>
      <c r="D52" s="19">
        <v>0.63029999999999997</v>
      </c>
      <c r="E52" s="19">
        <v>0.63</v>
      </c>
      <c r="F52" s="19">
        <v>0.62960000000000005</v>
      </c>
      <c r="G52" s="19">
        <v>0.62929999999999997</v>
      </c>
      <c r="H52" s="19">
        <v>0.629</v>
      </c>
      <c r="I52" s="19">
        <v>0.62860000000000005</v>
      </c>
      <c r="J52" s="19">
        <v>0.62829999999999997</v>
      </c>
      <c r="K52" s="19">
        <v>0.628</v>
      </c>
    </row>
    <row r="53" spans="1:11" thickBot="1" x14ac:dyDescent="0.3">
      <c r="A53" s="18">
        <v>91</v>
      </c>
      <c r="B53" s="19">
        <v>0.62760000000000005</v>
      </c>
      <c r="C53" s="19">
        <v>0.62729999999999997</v>
      </c>
      <c r="D53" s="19">
        <v>0.62690000000000001</v>
      </c>
      <c r="E53" s="19">
        <v>0.62660000000000005</v>
      </c>
      <c r="F53" s="19">
        <v>0.62629999999999997</v>
      </c>
      <c r="G53" s="19">
        <v>0.62590000000000001</v>
      </c>
      <c r="H53" s="19">
        <v>0.62560000000000004</v>
      </c>
      <c r="I53" s="19">
        <v>0.62529999999999997</v>
      </c>
      <c r="J53" s="19">
        <v>0.62490000000000001</v>
      </c>
      <c r="K53" s="19">
        <v>0.62460000000000004</v>
      </c>
    </row>
    <row r="54" spans="1:11" thickBot="1" x14ac:dyDescent="0.3">
      <c r="A54" s="18">
        <v>92</v>
      </c>
      <c r="B54" s="19">
        <v>0.62429999999999997</v>
      </c>
      <c r="C54" s="19">
        <v>0.62390000000000001</v>
      </c>
      <c r="D54" s="19">
        <v>0.62360000000000004</v>
      </c>
      <c r="E54" s="19">
        <v>0.62329999999999997</v>
      </c>
      <c r="F54" s="19">
        <v>0.62290000000000001</v>
      </c>
      <c r="G54" s="19">
        <v>0.62260000000000004</v>
      </c>
      <c r="H54" s="19">
        <v>0.62229999999999996</v>
      </c>
      <c r="I54" s="19">
        <v>0.62190000000000001</v>
      </c>
      <c r="J54" s="19">
        <v>0.62160000000000004</v>
      </c>
      <c r="K54" s="19">
        <v>0.62129999999999996</v>
      </c>
    </row>
    <row r="55" spans="1:11" thickBot="1" x14ac:dyDescent="0.3">
      <c r="A55" s="18">
        <v>93</v>
      </c>
      <c r="B55" s="19">
        <v>0.62090000000000001</v>
      </c>
      <c r="C55" s="19">
        <v>0.62060000000000004</v>
      </c>
      <c r="D55" s="19">
        <v>0.62029999999999996</v>
      </c>
      <c r="E55" s="19">
        <v>0.62</v>
      </c>
      <c r="F55" s="19">
        <v>0.61960000000000004</v>
      </c>
      <c r="G55" s="19">
        <v>0.61929999999999996</v>
      </c>
      <c r="H55" s="19">
        <v>0.61899999999999999</v>
      </c>
      <c r="I55" s="19">
        <v>0.61860000000000004</v>
      </c>
      <c r="J55" s="19">
        <v>0.61829999999999996</v>
      </c>
      <c r="K55" s="19">
        <v>0.61799999999999999</v>
      </c>
    </row>
    <row r="56" spans="1:11" thickBot="1" x14ac:dyDescent="0.3">
      <c r="A56" s="18">
        <v>94</v>
      </c>
      <c r="B56" s="19">
        <v>0.61770000000000003</v>
      </c>
      <c r="C56" s="19">
        <v>0.61729999999999996</v>
      </c>
      <c r="D56" s="19">
        <v>0.61699999999999999</v>
      </c>
      <c r="E56" s="19">
        <v>0.61670000000000003</v>
      </c>
      <c r="F56" s="19">
        <v>0.61639999999999995</v>
      </c>
      <c r="G56" s="19">
        <v>0.61599999999999999</v>
      </c>
      <c r="H56" s="19">
        <v>0.61570000000000003</v>
      </c>
      <c r="I56" s="19">
        <v>0.61539999999999995</v>
      </c>
      <c r="J56" s="19">
        <v>0.61509999999999998</v>
      </c>
      <c r="K56" s="19">
        <v>0.61470000000000002</v>
      </c>
    </row>
    <row r="57" spans="1:11" thickBot="1" x14ac:dyDescent="0.3">
      <c r="A57" s="18">
        <v>95</v>
      </c>
      <c r="B57" s="19">
        <v>0.61439999999999995</v>
      </c>
      <c r="C57" s="19">
        <v>0.61409999999999998</v>
      </c>
      <c r="D57" s="19">
        <v>0.61380000000000001</v>
      </c>
      <c r="E57" s="19">
        <v>0.61339999999999995</v>
      </c>
      <c r="F57" s="19">
        <v>0.61309999999999998</v>
      </c>
      <c r="G57" s="19">
        <v>0.61280000000000001</v>
      </c>
      <c r="H57" s="19">
        <v>0.61250000000000004</v>
      </c>
      <c r="I57" s="19">
        <v>0.61219999999999997</v>
      </c>
      <c r="J57" s="19">
        <v>0.61180000000000001</v>
      </c>
      <c r="K57" s="19">
        <v>0.61150000000000004</v>
      </c>
    </row>
    <row r="58" spans="1:11" thickBot="1" x14ac:dyDescent="0.3">
      <c r="A58" s="18">
        <v>96</v>
      </c>
      <c r="B58" s="19">
        <v>0.61119999999999997</v>
      </c>
      <c r="C58" s="19">
        <v>0.6109</v>
      </c>
      <c r="D58" s="19">
        <v>0.61060000000000003</v>
      </c>
      <c r="E58" s="19">
        <v>0.61019999999999996</v>
      </c>
      <c r="F58" s="19">
        <v>0.6099</v>
      </c>
      <c r="G58" s="19">
        <v>0.60960000000000003</v>
      </c>
      <c r="H58" s="19">
        <v>0.60929999999999995</v>
      </c>
      <c r="I58" s="19">
        <v>0.60899999999999999</v>
      </c>
      <c r="J58" s="19">
        <v>0.60870000000000002</v>
      </c>
      <c r="K58" s="19">
        <v>0.60829999999999995</v>
      </c>
    </row>
    <row r="59" spans="1:11" thickBot="1" x14ac:dyDescent="0.3">
      <c r="A59" s="18">
        <v>97</v>
      </c>
      <c r="B59" s="19">
        <v>0.60799999999999998</v>
      </c>
      <c r="C59" s="19">
        <v>0.60770000000000002</v>
      </c>
      <c r="D59" s="19">
        <v>0.60740000000000005</v>
      </c>
      <c r="E59" s="19">
        <v>0.60709999999999997</v>
      </c>
      <c r="F59" s="19">
        <v>0.60680000000000001</v>
      </c>
      <c r="G59" s="19">
        <v>0.60640000000000005</v>
      </c>
      <c r="H59" s="19">
        <v>0.60609999999999997</v>
      </c>
      <c r="I59" s="19">
        <v>0.60580000000000001</v>
      </c>
      <c r="J59" s="19">
        <v>0.60550000000000004</v>
      </c>
      <c r="K59" s="19">
        <v>0.60519999999999996</v>
      </c>
    </row>
    <row r="60" spans="1:11" thickBot="1" x14ac:dyDescent="0.3">
      <c r="A60" s="18">
        <v>98</v>
      </c>
      <c r="B60" s="19">
        <v>0.60489999999999999</v>
      </c>
      <c r="C60" s="19">
        <v>0.60460000000000003</v>
      </c>
      <c r="D60" s="19">
        <v>0.60419999999999996</v>
      </c>
      <c r="E60" s="19">
        <v>0.60389999999999999</v>
      </c>
      <c r="F60" s="19">
        <v>0.60360000000000003</v>
      </c>
      <c r="G60" s="19">
        <v>0.60329999999999995</v>
      </c>
      <c r="H60" s="19">
        <v>0.60299999999999998</v>
      </c>
      <c r="I60" s="19">
        <v>0.60270000000000001</v>
      </c>
      <c r="J60" s="19">
        <v>0.60240000000000005</v>
      </c>
      <c r="K60" s="19">
        <v>0.60209999999999997</v>
      </c>
    </row>
    <row r="61" spans="1:11" thickBot="1" x14ac:dyDescent="0.3">
      <c r="A61" s="18">
        <v>99</v>
      </c>
      <c r="B61" s="19">
        <v>0.6018</v>
      </c>
      <c r="C61" s="19">
        <v>0.60140000000000005</v>
      </c>
      <c r="D61" s="19">
        <v>0.60109999999999997</v>
      </c>
      <c r="E61" s="19">
        <v>0.6008</v>
      </c>
      <c r="F61" s="19">
        <v>0.60050000000000003</v>
      </c>
      <c r="G61" s="19">
        <v>0.60019999999999996</v>
      </c>
      <c r="H61" s="19">
        <v>0.59989999999999999</v>
      </c>
      <c r="I61" s="19">
        <v>0.59960000000000002</v>
      </c>
      <c r="J61" s="19">
        <v>0.59930000000000005</v>
      </c>
      <c r="K61" s="19">
        <v>0.59899999999999998</v>
      </c>
    </row>
    <row r="62" spans="1:11" thickBot="1" x14ac:dyDescent="0.3">
      <c r="A62" s="18">
        <v>100</v>
      </c>
      <c r="B62" s="19">
        <v>0.59870000000000001</v>
      </c>
      <c r="C62" s="19">
        <v>0.59840000000000004</v>
      </c>
      <c r="D62" s="19">
        <v>0.59809999999999997</v>
      </c>
      <c r="E62" s="19">
        <v>0.59770000000000001</v>
      </c>
      <c r="F62" s="19">
        <v>0.59740000000000004</v>
      </c>
      <c r="G62" s="19">
        <v>0.59709999999999996</v>
      </c>
      <c r="H62" s="19">
        <v>0.5968</v>
      </c>
      <c r="I62" s="19">
        <v>0.59650000000000003</v>
      </c>
      <c r="J62" s="19">
        <v>0.59619999999999995</v>
      </c>
      <c r="K62" s="19">
        <v>0.59589999999999999</v>
      </c>
    </row>
    <row r="63" spans="1:11" thickBot="1" x14ac:dyDescent="0.3">
      <c r="A63" s="18">
        <v>101</v>
      </c>
      <c r="B63" s="19">
        <v>0.59560000000000002</v>
      </c>
      <c r="C63" s="19">
        <v>0.59530000000000005</v>
      </c>
      <c r="D63" s="19">
        <v>0.505</v>
      </c>
      <c r="E63" s="19">
        <v>0.59470000000000001</v>
      </c>
      <c r="F63" s="19">
        <v>0.59440000000000004</v>
      </c>
      <c r="G63" s="19">
        <v>0.59409999999999996</v>
      </c>
      <c r="H63" s="19">
        <v>0.59379999999999999</v>
      </c>
      <c r="I63" s="19">
        <v>0.59350000000000003</v>
      </c>
      <c r="J63" s="19">
        <v>0.59319999999999995</v>
      </c>
      <c r="K63" s="19">
        <v>0.59289999999999998</v>
      </c>
    </row>
    <row r="64" spans="1:11" thickBot="1" x14ac:dyDescent="0.3">
      <c r="A64" s="18">
        <v>102</v>
      </c>
      <c r="B64" s="19">
        <v>0.59260000000000002</v>
      </c>
      <c r="C64" s="19">
        <v>0.59230000000000005</v>
      </c>
      <c r="D64" s="19">
        <v>0.59199999999999997</v>
      </c>
      <c r="E64" s="19">
        <v>0.5917</v>
      </c>
      <c r="F64" s="19">
        <v>0.59140000000000004</v>
      </c>
      <c r="G64" s="19">
        <v>0.59109999999999996</v>
      </c>
      <c r="H64" s="19">
        <v>0.59079999999999999</v>
      </c>
      <c r="I64" s="19">
        <v>0.59050000000000002</v>
      </c>
      <c r="J64" s="19">
        <v>0.59019999999999995</v>
      </c>
      <c r="K64" s="19">
        <v>0.5988</v>
      </c>
    </row>
    <row r="65" spans="1:11" thickBot="1" x14ac:dyDescent="0.3">
      <c r="A65" s="18">
        <v>103</v>
      </c>
      <c r="B65" s="19">
        <v>0.58960000000000001</v>
      </c>
      <c r="C65" s="19">
        <v>0.58930000000000005</v>
      </c>
      <c r="D65" s="19">
        <v>0.58899999999999997</v>
      </c>
      <c r="E65" s="19">
        <v>0.5887</v>
      </c>
      <c r="F65" s="19">
        <v>0.58840000000000003</v>
      </c>
      <c r="G65" s="19">
        <v>0.58809999999999996</v>
      </c>
      <c r="H65" s="19">
        <v>0.58779999999999999</v>
      </c>
      <c r="I65" s="19">
        <v>0.58750000000000002</v>
      </c>
      <c r="J65" s="19">
        <v>0.58720000000000006</v>
      </c>
      <c r="K65" s="19">
        <v>0.58689999999999998</v>
      </c>
    </row>
    <row r="66" spans="1:11" thickBot="1" x14ac:dyDescent="0.3">
      <c r="A66" s="18">
        <v>104</v>
      </c>
      <c r="B66" s="19">
        <v>0.58660000000000001</v>
      </c>
      <c r="C66" s="19">
        <v>0.58630000000000004</v>
      </c>
      <c r="D66" s="19">
        <v>0.58609999999999995</v>
      </c>
      <c r="E66" s="19">
        <v>0.58579999999999999</v>
      </c>
      <c r="F66" s="19">
        <v>0.58550000000000002</v>
      </c>
      <c r="G66" s="19">
        <v>0.58520000000000005</v>
      </c>
      <c r="H66" s="19">
        <v>0.58489999999999998</v>
      </c>
      <c r="I66" s="19">
        <v>0.58460000000000001</v>
      </c>
      <c r="J66" s="19">
        <v>0.58430000000000004</v>
      </c>
      <c r="K66" s="19">
        <v>0.58399999999999996</v>
      </c>
    </row>
    <row r="67" spans="1:11" thickBot="1" x14ac:dyDescent="0.3">
      <c r="A67" s="18">
        <v>105</v>
      </c>
      <c r="B67" s="19">
        <v>0.5837</v>
      </c>
      <c r="C67" s="19">
        <v>0.69340000000000002</v>
      </c>
      <c r="D67" s="19">
        <v>0.58309999999999995</v>
      </c>
      <c r="E67" s="19">
        <v>0.58279999999999998</v>
      </c>
      <c r="F67" s="19">
        <v>0.58250000000000002</v>
      </c>
      <c r="G67" s="19">
        <v>0.58230000000000004</v>
      </c>
      <c r="H67" s="19">
        <v>0.58199999999999996</v>
      </c>
      <c r="I67" s="19">
        <v>0.58169999999999999</v>
      </c>
      <c r="J67" s="19">
        <v>0.58140000000000003</v>
      </c>
      <c r="K67" s="19">
        <v>0.58109999999999995</v>
      </c>
    </row>
    <row r="68" spans="1:11" thickBot="1" x14ac:dyDescent="0.3">
      <c r="A68" s="18">
        <v>106</v>
      </c>
      <c r="B68" s="19">
        <v>0.58079999999999998</v>
      </c>
      <c r="C68" s="19">
        <v>0.58050000000000002</v>
      </c>
      <c r="D68" s="19">
        <v>0.58020000000000005</v>
      </c>
      <c r="E68" s="19">
        <v>0.57989999999999997</v>
      </c>
      <c r="F68" s="19">
        <v>0.57969999999999999</v>
      </c>
      <c r="G68" s="19">
        <v>0.57940000000000003</v>
      </c>
      <c r="H68" s="19">
        <v>0.57909999999999995</v>
      </c>
      <c r="I68" s="19">
        <v>0.57879999999999998</v>
      </c>
      <c r="J68" s="19">
        <v>0.57850000000000001</v>
      </c>
      <c r="K68" s="19">
        <v>0.57820000000000005</v>
      </c>
    </row>
    <row r="69" spans="1:11" thickBot="1" x14ac:dyDescent="0.3">
      <c r="A69" s="18">
        <v>107</v>
      </c>
      <c r="B69" s="19">
        <v>0.57789999999999997</v>
      </c>
      <c r="C69" s="19">
        <v>0.5776</v>
      </c>
      <c r="D69" s="19">
        <v>0.57740000000000002</v>
      </c>
      <c r="E69" s="19">
        <v>0.57709999999999995</v>
      </c>
      <c r="F69" s="19">
        <v>0.57679999999999998</v>
      </c>
      <c r="G69" s="19">
        <v>0.57650000000000001</v>
      </c>
      <c r="H69" s="19">
        <v>0.57620000000000005</v>
      </c>
      <c r="I69" s="19">
        <v>0.57589999999999997</v>
      </c>
      <c r="J69" s="19">
        <v>0.57569999999999999</v>
      </c>
      <c r="K69" s="19">
        <v>0.57540000000000002</v>
      </c>
    </row>
    <row r="70" spans="1:11" thickBot="1" x14ac:dyDescent="0.3">
      <c r="A70" s="18">
        <v>108</v>
      </c>
      <c r="B70" s="19">
        <v>0.57509999999999994</v>
      </c>
      <c r="C70" s="19">
        <v>0.57479999999999998</v>
      </c>
      <c r="D70" s="19">
        <v>0.57450000000000001</v>
      </c>
      <c r="E70" s="19">
        <v>0.57420000000000004</v>
      </c>
      <c r="F70" s="19">
        <v>0.57399999999999995</v>
      </c>
      <c r="G70" s="19">
        <v>0.57369999999999999</v>
      </c>
      <c r="H70" s="19">
        <v>0.57340000000000002</v>
      </c>
      <c r="I70" s="19">
        <v>0.57310000000000005</v>
      </c>
      <c r="J70" s="19">
        <v>0.57279999999999998</v>
      </c>
      <c r="K70" s="19">
        <v>0.57250000000000001</v>
      </c>
    </row>
    <row r="71" spans="1:11" thickBot="1" x14ac:dyDescent="0.3">
      <c r="A71" s="18">
        <v>109</v>
      </c>
      <c r="B71" s="19">
        <v>0.57230000000000003</v>
      </c>
      <c r="C71" s="19">
        <v>0.57199999999999995</v>
      </c>
      <c r="D71" s="19">
        <v>0.57169999999999999</v>
      </c>
      <c r="E71" s="19">
        <v>0.57140000000000002</v>
      </c>
      <c r="F71" s="19">
        <v>0.57110000000000005</v>
      </c>
      <c r="G71" s="19">
        <v>0.57089999999999996</v>
      </c>
      <c r="H71" s="19">
        <v>0.5706</v>
      </c>
      <c r="I71" s="19">
        <v>0.57030000000000003</v>
      </c>
      <c r="J71" s="19">
        <v>0.56999999999999995</v>
      </c>
      <c r="K71" s="19">
        <v>0.56979999999999997</v>
      </c>
    </row>
    <row r="72" spans="1:11" thickBot="1" x14ac:dyDescent="0.3">
      <c r="A72" s="18">
        <v>110</v>
      </c>
      <c r="B72" s="19">
        <v>0.5696</v>
      </c>
      <c r="C72" s="19">
        <v>0.56950000000000001</v>
      </c>
      <c r="D72" s="19">
        <v>0.56930000000000003</v>
      </c>
      <c r="E72" s="19">
        <v>0.56920000000000004</v>
      </c>
      <c r="F72" s="19">
        <v>0.56910000000000005</v>
      </c>
      <c r="G72" s="19">
        <v>0.56889999999999996</v>
      </c>
      <c r="H72" s="19">
        <v>0.56879999999999997</v>
      </c>
      <c r="I72" s="19">
        <v>0.56859999999999999</v>
      </c>
      <c r="J72" s="19">
        <v>0.56850000000000001</v>
      </c>
      <c r="K72" s="19">
        <v>0.56840000000000002</v>
      </c>
    </row>
    <row r="73" spans="1:11" thickBot="1" x14ac:dyDescent="0.3">
      <c r="A73" s="18">
        <v>111</v>
      </c>
      <c r="B73" s="19">
        <v>0.56820000000000004</v>
      </c>
      <c r="C73" s="19">
        <v>0.56810000000000005</v>
      </c>
      <c r="D73" s="19">
        <v>0.56799999999999995</v>
      </c>
      <c r="E73" s="19">
        <v>0.56779999999999997</v>
      </c>
      <c r="F73" s="19">
        <v>0.56769999999999998</v>
      </c>
      <c r="G73" s="19">
        <v>0.5675</v>
      </c>
      <c r="H73" s="19">
        <v>0.56740000000000002</v>
      </c>
      <c r="I73" s="19">
        <v>0.56730000000000003</v>
      </c>
      <c r="J73" s="19">
        <v>0.56710000000000005</v>
      </c>
      <c r="K73" s="19">
        <v>0.56699999999999995</v>
      </c>
    </row>
    <row r="74" spans="1:11" thickBot="1" x14ac:dyDescent="0.3">
      <c r="A74" s="18">
        <v>112</v>
      </c>
      <c r="B74" s="19">
        <v>0.56689999999999996</v>
      </c>
      <c r="C74" s="19">
        <v>0.56669999999999998</v>
      </c>
      <c r="D74" s="19">
        <v>0.56659999999999999</v>
      </c>
      <c r="E74" s="19">
        <v>0.56640000000000001</v>
      </c>
      <c r="F74" s="19">
        <v>0.56630000000000003</v>
      </c>
      <c r="G74" s="19">
        <v>0.56620000000000004</v>
      </c>
      <c r="H74" s="19">
        <v>0.56599999999999995</v>
      </c>
      <c r="I74" s="19">
        <v>0.56589999999999996</v>
      </c>
      <c r="J74" s="19">
        <v>0.56579999999999997</v>
      </c>
      <c r="K74" s="19">
        <v>0.56559999999999999</v>
      </c>
    </row>
    <row r="75" spans="1:11" thickBot="1" x14ac:dyDescent="0.3">
      <c r="A75" s="18">
        <v>113</v>
      </c>
      <c r="B75" s="19">
        <v>0.5655</v>
      </c>
      <c r="C75" s="19">
        <v>0.56530000000000002</v>
      </c>
      <c r="D75" s="19">
        <v>0.56520000000000004</v>
      </c>
      <c r="E75" s="19">
        <v>0.56510000000000005</v>
      </c>
      <c r="F75" s="19">
        <v>0.56489999999999996</v>
      </c>
      <c r="G75" s="19">
        <v>0.56479999999999997</v>
      </c>
      <c r="H75" s="19">
        <v>0.56469999999999998</v>
      </c>
      <c r="I75" s="19">
        <v>0.5645</v>
      </c>
      <c r="J75" s="19">
        <v>0.56440000000000001</v>
      </c>
      <c r="K75" s="19">
        <v>0.56430000000000002</v>
      </c>
    </row>
    <row r="76" spans="1:11" thickBot="1" x14ac:dyDescent="0.3">
      <c r="A76" s="18">
        <v>114</v>
      </c>
      <c r="B76" s="19">
        <v>0.56410000000000005</v>
      </c>
      <c r="C76" s="19">
        <v>0.56399999999999995</v>
      </c>
      <c r="D76" s="19">
        <v>0.56379999999999997</v>
      </c>
      <c r="E76" s="19">
        <v>0.56369999999999998</v>
      </c>
      <c r="F76" s="19">
        <v>0.56359999999999999</v>
      </c>
      <c r="G76" s="19">
        <v>0.56340000000000001</v>
      </c>
      <c r="H76" s="19">
        <v>0.56330000000000002</v>
      </c>
      <c r="I76" s="19">
        <v>0.56320000000000003</v>
      </c>
      <c r="J76" s="19">
        <v>0.56299999999999994</v>
      </c>
      <c r="K76" s="19">
        <v>0.56289999999999996</v>
      </c>
    </row>
    <row r="77" spans="1:11" thickBot="1" x14ac:dyDescent="0.3">
      <c r="A77" s="18">
        <v>115</v>
      </c>
      <c r="B77" s="19">
        <v>0.56279999999999997</v>
      </c>
      <c r="C77" s="19">
        <v>0.56259999999999999</v>
      </c>
      <c r="D77" s="19">
        <v>0.5625</v>
      </c>
      <c r="E77" s="19">
        <v>0.56230000000000002</v>
      </c>
      <c r="F77" s="19">
        <v>0.56220000000000003</v>
      </c>
      <c r="G77" s="19">
        <v>0.56210000000000004</v>
      </c>
      <c r="H77" s="19">
        <v>0.56189999999999996</v>
      </c>
      <c r="I77" s="19">
        <v>0.56179999999999997</v>
      </c>
      <c r="J77" s="19">
        <v>0.56169999999999998</v>
      </c>
      <c r="K77" s="19">
        <v>0.5615</v>
      </c>
    </row>
    <row r="78" spans="1:11" thickBot="1" x14ac:dyDescent="0.3">
      <c r="A78" s="18">
        <v>116</v>
      </c>
      <c r="B78" s="19">
        <v>0.56140000000000001</v>
      </c>
      <c r="C78" s="19">
        <v>0.56130000000000002</v>
      </c>
      <c r="D78" s="19">
        <v>0.56110000000000004</v>
      </c>
      <c r="E78" s="19">
        <v>0.56100000000000005</v>
      </c>
      <c r="F78" s="19">
        <v>0.56089999999999995</v>
      </c>
      <c r="G78" s="19">
        <v>0.56069999999999998</v>
      </c>
      <c r="H78" s="19">
        <v>0.56059999999999999</v>
      </c>
      <c r="I78" s="19">
        <v>0.5605</v>
      </c>
      <c r="J78" s="19">
        <v>0.56030000000000002</v>
      </c>
      <c r="K78" s="19">
        <v>0.56020000000000003</v>
      </c>
    </row>
    <row r="79" spans="1:11" thickBot="1" x14ac:dyDescent="0.3">
      <c r="A79" s="18">
        <v>117</v>
      </c>
      <c r="B79" s="19">
        <v>0.56010000000000004</v>
      </c>
      <c r="C79" s="19">
        <v>0.55989999999999995</v>
      </c>
      <c r="D79" s="19">
        <v>0.55979999999999996</v>
      </c>
      <c r="E79" s="19">
        <v>0.55969999999999998</v>
      </c>
      <c r="F79" s="19">
        <v>0.5595</v>
      </c>
      <c r="G79" s="19">
        <v>0.55940000000000001</v>
      </c>
      <c r="H79" s="19">
        <v>0.55930000000000002</v>
      </c>
      <c r="I79" s="19">
        <v>0.55910000000000004</v>
      </c>
      <c r="J79" s="19">
        <v>0.55900000000000005</v>
      </c>
      <c r="K79" s="19">
        <v>0.55889999999999995</v>
      </c>
    </row>
    <row r="80" spans="1:11" thickBot="1" x14ac:dyDescent="0.3">
      <c r="A80" s="18">
        <v>118</v>
      </c>
      <c r="B80" s="19">
        <v>0.55869999999999997</v>
      </c>
      <c r="C80" s="19">
        <v>0.55859999999999999</v>
      </c>
      <c r="D80" s="19">
        <v>0.5585</v>
      </c>
      <c r="E80" s="19">
        <v>0.55830000000000002</v>
      </c>
      <c r="F80" s="19">
        <v>0.55820000000000003</v>
      </c>
      <c r="G80" s="19">
        <v>0.55810000000000004</v>
      </c>
      <c r="H80" s="19">
        <v>0.55789999999999995</v>
      </c>
      <c r="I80" s="19">
        <v>0.55779999999999996</v>
      </c>
      <c r="J80" s="19">
        <v>0.55769999999999997</v>
      </c>
      <c r="K80" s="19">
        <v>0.5575</v>
      </c>
    </row>
    <row r="81" spans="1:11" thickBot="1" x14ac:dyDescent="0.3">
      <c r="A81" s="18">
        <v>119</v>
      </c>
      <c r="B81" s="19">
        <v>0.55740000000000001</v>
      </c>
      <c r="C81" s="19">
        <v>0.55730000000000002</v>
      </c>
      <c r="D81" s="19">
        <v>0.55710000000000004</v>
      </c>
      <c r="E81" s="19">
        <v>0.55700000000000005</v>
      </c>
      <c r="F81" s="19">
        <v>0.55689999999999995</v>
      </c>
      <c r="G81" s="19">
        <v>0.55669999999999997</v>
      </c>
      <c r="H81" s="19">
        <v>0.55659999999999998</v>
      </c>
      <c r="I81" s="19">
        <v>0.55649999999999999</v>
      </c>
      <c r="J81" s="19">
        <v>0.55630000000000002</v>
      </c>
      <c r="K81" s="19">
        <v>0.55620000000000003</v>
      </c>
    </row>
    <row r="82" spans="1:11" thickBot="1" x14ac:dyDescent="0.3">
      <c r="A82" s="18">
        <v>120</v>
      </c>
      <c r="B82" s="19">
        <v>0.55610000000000004</v>
      </c>
      <c r="C82" s="19">
        <v>0.55589999999999995</v>
      </c>
      <c r="D82" s="19">
        <v>0.55579999999999996</v>
      </c>
      <c r="E82" s="19">
        <v>0.55569999999999997</v>
      </c>
      <c r="F82" s="19">
        <v>0.55549999999999999</v>
      </c>
      <c r="G82" s="19">
        <v>0.5554</v>
      </c>
      <c r="H82" s="19">
        <v>0.55530000000000002</v>
      </c>
      <c r="I82" s="19">
        <v>0.55510000000000004</v>
      </c>
      <c r="J82" s="19">
        <v>0.55500000000000005</v>
      </c>
      <c r="K82" s="19">
        <v>0.55489999999999995</v>
      </c>
    </row>
    <row r="83" spans="1:11" thickBot="1" x14ac:dyDescent="0.3">
      <c r="A83" s="18">
        <v>121</v>
      </c>
      <c r="B83" s="19">
        <v>0.55469999999999997</v>
      </c>
      <c r="C83" s="19">
        <v>0.55459999999999998</v>
      </c>
      <c r="D83" s="19">
        <v>0.55449999999999999</v>
      </c>
      <c r="E83" s="19">
        <v>0.55430000000000001</v>
      </c>
      <c r="F83" s="19">
        <v>0.55420000000000003</v>
      </c>
      <c r="G83" s="19">
        <v>0.55410000000000004</v>
      </c>
      <c r="H83" s="19">
        <v>0.55389999999999995</v>
      </c>
      <c r="I83" s="19">
        <v>0.55379999999999996</v>
      </c>
      <c r="J83" s="19">
        <v>0.55369999999999997</v>
      </c>
      <c r="K83" s="19">
        <v>0.55359999999999998</v>
      </c>
    </row>
    <row r="84" spans="1:11" thickBot="1" x14ac:dyDescent="0.3">
      <c r="A84" s="18">
        <v>122</v>
      </c>
      <c r="B84" s="19">
        <v>0.5534</v>
      </c>
      <c r="C84" s="19">
        <v>0.55330000000000001</v>
      </c>
      <c r="D84" s="19">
        <v>0.55320000000000003</v>
      </c>
      <c r="E84" s="19">
        <v>0.55300000000000005</v>
      </c>
      <c r="F84" s="19">
        <v>0.55289999999999995</v>
      </c>
      <c r="G84" s="19">
        <v>0.55279999999999996</v>
      </c>
      <c r="H84" s="19">
        <v>0.55259999999999998</v>
      </c>
      <c r="I84" s="19">
        <v>0.55249999999999999</v>
      </c>
      <c r="J84" s="19">
        <v>0.5524</v>
      </c>
      <c r="K84" s="19">
        <v>0.55220000000000002</v>
      </c>
    </row>
    <row r="85" spans="1:11" thickBot="1" x14ac:dyDescent="0.3">
      <c r="A85" s="18">
        <v>123</v>
      </c>
      <c r="B85" s="19">
        <v>0.55210000000000004</v>
      </c>
      <c r="C85" s="19">
        <v>0.55200000000000005</v>
      </c>
      <c r="D85" s="19">
        <v>0.55189999999999995</v>
      </c>
      <c r="E85" s="19">
        <v>0.55169999999999997</v>
      </c>
      <c r="F85" s="19">
        <v>0.55159999999999998</v>
      </c>
      <c r="G85" s="19">
        <v>0.55149999999999999</v>
      </c>
      <c r="H85" s="19">
        <v>0.55130000000000001</v>
      </c>
      <c r="I85" s="19">
        <v>0.55120000000000002</v>
      </c>
      <c r="J85" s="19">
        <v>0.55110000000000003</v>
      </c>
      <c r="K85" s="19">
        <v>0.55089999999999995</v>
      </c>
    </row>
    <row r="86" spans="1:11" thickBot="1" x14ac:dyDescent="0.3">
      <c r="A86" s="18">
        <v>124</v>
      </c>
      <c r="B86" s="19">
        <v>0.55079999999999996</v>
      </c>
      <c r="C86" s="19">
        <v>0.55069999999999997</v>
      </c>
      <c r="D86" s="19">
        <v>0.55059999999999998</v>
      </c>
      <c r="E86" s="19">
        <v>0.5504</v>
      </c>
      <c r="F86" s="19">
        <v>0.55030000000000001</v>
      </c>
      <c r="G86" s="19">
        <v>0.55020000000000002</v>
      </c>
      <c r="H86" s="19">
        <v>0.55000000000000004</v>
      </c>
      <c r="I86" s="19">
        <v>0.54990000000000006</v>
      </c>
      <c r="J86" s="19">
        <v>0.54979999999999996</v>
      </c>
      <c r="K86" s="19">
        <v>0.54959999999999998</v>
      </c>
    </row>
    <row r="87" spans="1:11" thickBot="1" x14ac:dyDescent="0.3">
      <c r="A87" s="18">
        <v>125</v>
      </c>
      <c r="B87" s="19">
        <v>0.54949999999999999</v>
      </c>
      <c r="C87" s="19">
        <v>0.5494</v>
      </c>
      <c r="D87" s="19">
        <v>0.54930000000000001</v>
      </c>
      <c r="E87" s="19">
        <v>0.54910000000000003</v>
      </c>
      <c r="F87" s="19">
        <v>0.54900000000000004</v>
      </c>
      <c r="G87" s="19">
        <v>0.54890000000000005</v>
      </c>
      <c r="H87" s="19">
        <v>0.54869999999999997</v>
      </c>
      <c r="I87" s="19">
        <v>0.54859999999999998</v>
      </c>
      <c r="J87" s="19">
        <v>0.54849999999999999</v>
      </c>
      <c r="K87" s="19">
        <v>0.5484</v>
      </c>
    </row>
    <row r="88" spans="1:11" thickBot="1" x14ac:dyDescent="0.3">
      <c r="A88" s="18">
        <v>126</v>
      </c>
      <c r="B88" s="19">
        <v>0.54820000000000002</v>
      </c>
      <c r="C88" s="19">
        <v>0.54810000000000003</v>
      </c>
      <c r="D88" s="19">
        <v>0.54800000000000004</v>
      </c>
      <c r="E88" s="19">
        <v>0.54779999999999995</v>
      </c>
      <c r="F88" s="19">
        <v>0.54769999999999996</v>
      </c>
      <c r="G88" s="19">
        <v>0.54759999999999998</v>
      </c>
      <c r="H88" s="19">
        <v>0.54749999999999999</v>
      </c>
      <c r="I88" s="19">
        <v>0.54730000000000001</v>
      </c>
      <c r="J88" s="19">
        <v>0.54720000000000002</v>
      </c>
      <c r="K88" s="19">
        <v>0.54710000000000003</v>
      </c>
    </row>
    <row r="89" spans="1:11" thickBot="1" x14ac:dyDescent="0.3">
      <c r="A89" s="18">
        <v>127</v>
      </c>
      <c r="B89" s="19">
        <v>0.54690000000000005</v>
      </c>
      <c r="C89" s="19">
        <v>0.54679999999999995</v>
      </c>
      <c r="D89" s="19">
        <v>0.54669999999999996</v>
      </c>
      <c r="E89" s="19">
        <v>0.54659999999999997</v>
      </c>
      <c r="F89" s="19">
        <v>0.5464</v>
      </c>
      <c r="G89" s="19">
        <v>0.54630000000000001</v>
      </c>
      <c r="H89" s="19">
        <v>0.54620000000000002</v>
      </c>
      <c r="I89" s="19">
        <v>0.54600000000000004</v>
      </c>
      <c r="J89" s="19">
        <v>0.54590000000000005</v>
      </c>
      <c r="K89" s="19">
        <v>0.54579999999999995</v>
      </c>
    </row>
    <row r="90" spans="1:11" thickBot="1" x14ac:dyDescent="0.3">
      <c r="A90" s="18">
        <v>128</v>
      </c>
      <c r="B90" s="19">
        <v>0.54569999999999996</v>
      </c>
      <c r="C90" s="19">
        <v>0.54549999999999998</v>
      </c>
      <c r="D90" s="19">
        <v>0.5454</v>
      </c>
      <c r="E90" s="19">
        <v>0.54530000000000001</v>
      </c>
      <c r="F90" s="19">
        <v>0.54520000000000002</v>
      </c>
      <c r="G90" s="19">
        <v>0.54500000000000004</v>
      </c>
      <c r="H90" s="19">
        <v>0.54490000000000005</v>
      </c>
      <c r="I90" s="19">
        <v>0.54479999999999995</v>
      </c>
      <c r="J90" s="19">
        <v>0.54459999999999997</v>
      </c>
      <c r="K90" s="19">
        <v>0.54449999999999998</v>
      </c>
    </row>
    <row r="91" spans="1:11" thickBot="1" x14ac:dyDescent="0.3">
      <c r="A91" s="18">
        <v>129</v>
      </c>
      <c r="B91" s="19">
        <v>0.5444</v>
      </c>
      <c r="C91" s="19">
        <v>0.54430000000000001</v>
      </c>
      <c r="D91" s="19">
        <v>0.54410000000000003</v>
      </c>
      <c r="E91" s="19">
        <v>0.54400000000000004</v>
      </c>
      <c r="F91" s="19">
        <v>0.54390000000000005</v>
      </c>
      <c r="G91" s="19">
        <v>0.54379999999999995</v>
      </c>
      <c r="H91" s="19">
        <v>0.54359999999999997</v>
      </c>
      <c r="I91" s="19">
        <v>0.54349999999999998</v>
      </c>
      <c r="J91" s="19">
        <v>0.54339999999999999</v>
      </c>
      <c r="K91" s="19">
        <v>0.54330000000000001</v>
      </c>
    </row>
    <row r="92" spans="1:11" thickBot="1" x14ac:dyDescent="0.3">
      <c r="A92" s="18">
        <v>130</v>
      </c>
      <c r="B92" s="19">
        <v>0.54310000000000003</v>
      </c>
      <c r="C92" s="19">
        <v>0.54300000000000004</v>
      </c>
      <c r="D92" s="19">
        <v>0.54290000000000005</v>
      </c>
      <c r="E92" s="19">
        <v>0.54279999999999995</v>
      </c>
      <c r="F92" s="19">
        <v>0.54259999999999997</v>
      </c>
      <c r="G92" s="19">
        <v>0.54249999999999998</v>
      </c>
      <c r="H92" s="19">
        <v>0.54239999999999999</v>
      </c>
      <c r="I92" s="19">
        <v>0.54220000000000002</v>
      </c>
      <c r="J92" s="19">
        <v>0.54210000000000003</v>
      </c>
      <c r="K92" s="19">
        <v>0.54200000000000004</v>
      </c>
    </row>
    <row r="93" spans="1:11" thickBot="1" x14ac:dyDescent="0.3">
      <c r="A93" s="18">
        <v>131</v>
      </c>
      <c r="B93" s="19">
        <v>0.54190000000000005</v>
      </c>
      <c r="C93" s="19">
        <v>0.54169999999999996</v>
      </c>
      <c r="D93" s="19">
        <v>0.54159999999999997</v>
      </c>
      <c r="E93" s="19">
        <v>0.54149999999999998</v>
      </c>
      <c r="F93" s="19">
        <v>0.54139999999999999</v>
      </c>
      <c r="G93" s="19">
        <v>0.54120000000000001</v>
      </c>
      <c r="H93" s="19">
        <v>0.54110000000000003</v>
      </c>
      <c r="I93" s="19">
        <v>0.54100000000000004</v>
      </c>
      <c r="J93" s="19">
        <v>0.54090000000000005</v>
      </c>
      <c r="K93" s="19">
        <v>0.54069999999999996</v>
      </c>
    </row>
    <row r="94" spans="1:11" thickBot="1" x14ac:dyDescent="0.3">
      <c r="A94" s="18">
        <v>132</v>
      </c>
      <c r="B94" s="19">
        <v>0.54059999999999997</v>
      </c>
      <c r="C94" s="19">
        <v>0.54049999999999998</v>
      </c>
      <c r="D94" s="19">
        <v>0.54039999999999999</v>
      </c>
      <c r="E94" s="19">
        <v>0.54020000000000001</v>
      </c>
      <c r="F94" s="19">
        <v>0.54010000000000002</v>
      </c>
      <c r="G94" s="19">
        <v>0.54</v>
      </c>
      <c r="H94" s="19">
        <v>0.53990000000000005</v>
      </c>
      <c r="I94" s="19">
        <v>0.53969999999999996</v>
      </c>
      <c r="J94" s="19">
        <v>0.53959999999999997</v>
      </c>
      <c r="K94" s="19">
        <v>0.53949999999999998</v>
      </c>
    </row>
    <row r="95" spans="1:11" thickBot="1" x14ac:dyDescent="0.3">
      <c r="A95" s="18">
        <v>133</v>
      </c>
      <c r="B95" s="19">
        <v>0.53939999999999999</v>
      </c>
      <c r="C95" s="19">
        <v>0.53920000000000001</v>
      </c>
      <c r="D95" s="19">
        <v>0.53910000000000002</v>
      </c>
      <c r="E95" s="19">
        <v>0.53900000000000003</v>
      </c>
      <c r="F95" s="19">
        <v>0.53890000000000005</v>
      </c>
      <c r="G95" s="19">
        <v>0.53869999999999996</v>
      </c>
      <c r="H95" s="19">
        <v>0.53859999999999997</v>
      </c>
      <c r="I95" s="19">
        <v>0.53849999999999998</v>
      </c>
      <c r="J95" s="19">
        <v>0.53839999999999999</v>
      </c>
      <c r="K95" s="19">
        <v>0.53820000000000001</v>
      </c>
    </row>
    <row r="96" spans="1:11" thickBot="1" x14ac:dyDescent="0.3">
      <c r="A96" s="18">
        <v>134</v>
      </c>
      <c r="B96" s="19">
        <v>0.53810000000000002</v>
      </c>
      <c r="C96" s="19">
        <v>0.53800000000000003</v>
      </c>
      <c r="D96" s="19">
        <v>0.53790000000000004</v>
      </c>
      <c r="E96" s="19">
        <v>0.53779999999999994</v>
      </c>
      <c r="F96" s="19">
        <v>0.53759999999999997</v>
      </c>
      <c r="G96" s="19">
        <v>0.53749999999999998</v>
      </c>
      <c r="H96" s="19">
        <v>0.53739999999999999</v>
      </c>
      <c r="I96" s="19">
        <v>0.5373</v>
      </c>
      <c r="J96" s="19">
        <v>0.53710000000000002</v>
      </c>
      <c r="K96" s="19">
        <v>0.53700000000000003</v>
      </c>
    </row>
    <row r="97" spans="1:11" thickBot="1" x14ac:dyDescent="0.3">
      <c r="A97" s="18">
        <v>135</v>
      </c>
      <c r="B97" s="19">
        <v>0.53690000000000004</v>
      </c>
      <c r="C97" s="19">
        <v>0.53680000000000005</v>
      </c>
      <c r="D97" s="19">
        <v>0.53659999999999997</v>
      </c>
      <c r="E97" s="19">
        <v>0.53649999999999998</v>
      </c>
      <c r="F97" s="19">
        <v>0.53639999999999999</v>
      </c>
      <c r="G97" s="19">
        <v>0.5363</v>
      </c>
      <c r="H97" s="19">
        <v>0.53610000000000002</v>
      </c>
      <c r="I97" s="19">
        <v>0.53600000000000003</v>
      </c>
      <c r="J97" s="19">
        <v>0.53590000000000004</v>
      </c>
      <c r="K97" s="19">
        <v>0.53580000000000005</v>
      </c>
    </row>
    <row r="98" spans="1:11" thickBot="1" x14ac:dyDescent="0.3">
      <c r="A98" s="18">
        <v>136</v>
      </c>
      <c r="B98" s="19">
        <v>0.53569999999999995</v>
      </c>
      <c r="C98" s="19">
        <v>0.53549999999999998</v>
      </c>
      <c r="D98" s="19">
        <v>0.53539999999999999</v>
      </c>
      <c r="E98" s="19">
        <v>0.5353</v>
      </c>
      <c r="F98" s="19">
        <v>0.5353</v>
      </c>
      <c r="G98" s="19">
        <v>0.53500000000000003</v>
      </c>
      <c r="H98" s="19">
        <v>0.53490000000000004</v>
      </c>
      <c r="I98" s="19">
        <v>0.53480000000000005</v>
      </c>
      <c r="J98" s="19">
        <v>0.53469999999999995</v>
      </c>
      <c r="K98" s="19">
        <v>0.53459999999999996</v>
      </c>
    </row>
    <row r="99" spans="1:11" thickBot="1" x14ac:dyDescent="0.3">
      <c r="A99" s="18">
        <v>137</v>
      </c>
      <c r="B99" s="19">
        <v>0.53339999999999999</v>
      </c>
      <c r="C99" s="19">
        <v>0.5343</v>
      </c>
      <c r="D99" s="19">
        <v>0.53420000000000001</v>
      </c>
      <c r="E99" s="19">
        <v>0.53410000000000002</v>
      </c>
      <c r="F99" s="19">
        <v>0.53390000000000004</v>
      </c>
      <c r="G99" s="19">
        <v>0.53380000000000005</v>
      </c>
      <c r="H99" s="19">
        <v>0.53369999999999995</v>
      </c>
      <c r="I99" s="19">
        <v>0.53359999999999996</v>
      </c>
      <c r="J99" s="19">
        <v>0.53349999999999997</v>
      </c>
      <c r="K99" s="19">
        <v>0.5333</v>
      </c>
    </row>
    <row r="100" spans="1:11" thickBot="1" x14ac:dyDescent="0.3">
      <c r="A100" s="18">
        <v>138</v>
      </c>
      <c r="B100" s="19">
        <v>0.53320000000000001</v>
      </c>
      <c r="C100" s="19">
        <v>0.53310000000000002</v>
      </c>
      <c r="D100" s="19">
        <v>0.53300000000000003</v>
      </c>
      <c r="E100" s="19">
        <v>0.53280000000000005</v>
      </c>
      <c r="F100" s="19">
        <v>0.53269999999999995</v>
      </c>
      <c r="G100" s="19">
        <v>0.53259999999999996</v>
      </c>
      <c r="H100" s="19">
        <v>0.53249999999999997</v>
      </c>
      <c r="I100" s="19">
        <v>0.53239999999999998</v>
      </c>
      <c r="J100" s="19">
        <v>0.53220000000000001</v>
      </c>
      <c r="K100" s="19">
        <v>0.53210000000000002</v>
      </c>
    </row>
    <row r="101" spans="1:11" thickBot="1" x14ac:dyDescent="0.3">
      <c r="A101" s="18">
        <v>139</v>
      </c>
      <c r="B101" s="19">
        <v>0.53200000000000003</v>
      </c>
      <c r="C101" s="19">
        <v>0.53190000000000004</v>
      </c>
      <c r="D101" s="19">
        <v>0.53180000000000005</v>
      </c>
      <c r="E101" s="19">
        <v>0.53159999999999996</v>
      </c>
      <c r="F101" s="19">
        <v>0.53149999999999997</v>
      </c>
      <c r="G101" s="19">
        <v>0.53139999999999998</v>
      </c>
      <c r="H101" s="19">
        <v>0.53129999999999999</v>
      </c>
      <c r="I101" s="19">
        <v>0.53120000000000001</v>
      </c>
      <c r="J101" s="19">
        <v>0.53100000000000003</v>
      </c>
      <c r="K101" s="19">
        <v>0.53090000000000004</v>
      </c>
    </row>
  </sheetData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B8" sqref="B8"/>
    </sheetView>
  </sheetViews>
  <sheetFormatPr defaultRowHeight="15" x14ac:dyDescent="0.25"/>
  <cols>
    <col min="1" max="1" width="9.140625" style="24"/>
    <col min="2" max="2" width="9.140625" style="22"/>
  </cols>
  <sheetData>
    <row r="1" spans="1:6" x14ac:dyDescent="0.25">
      <c r="A1" s="23">
        <v>40</v>
      </c>
      <c r="B1" s="21">
        <v>1</v>
      </c>
    </row>
    <row r="2" spans="1:6" x14ac:dyDescent="0.25">
      <c r="A2" s="23">
        <v>41</v>
      </c>
      <c r="B2" s="21">
        <v>1.0029999999999999</v>
      </c>
    </row>
    <row r="3" spans="1:6" x14ac:dyDescent="0.25">
      <c r="A3" s="23">
        <v>42</v>
      </c>
      <c r="B3" s="21">
        <v>1.0089999999999999</v>
      </c>
    </row>
    <row r="4" spans="1:6" x14ac:dyDescent="0.25">
      <c r="A4" s="23">
        <v>43</v>
      </c>
      <c r="B4" s="21">
        <v>1.018</v>
      </c>
    </row>
    <row r="5" spans="1:6" x14ac:dyDescent="0.25">
      <c r="A5" s="23">
        <v>44</v>
      </c>
      <c r="B5" s="21">
        <v>1.0309999999999999</v>
      </c>
      <c r="E5">
        <v>45</v>
      </c>
      <c r="F5">
        <f>INDEX('возрастной коэф'!$B$1:$B$41,MATCH(INT(E5),'возрастной коэф'!$A:$A),1)</f>
        <v>1.048</v>
      </c>
    </row>
    <row r="6" spans="1:6" x14ac:dyDescent="0.25">
      <c r="A6" s="23">
        <v>45</v>
      </c>
      <c r="B6" s="21">
        <v>1.048</v>
      </c>
    </row>
    <row r="7" spans="1:6" x14ac:dyDescent="0.25">
      <c r="A7" s="23">
        <v>46</v>
      </c>
      <c r="B7" s="21">
        <v>1.069</v>
      </c>
    </row>
    <row r="8" spans="1:6" x14ac:dyDescent="0.25">
      <c r="A8" s="23">
        <v>47</v>
      </c>
      <c r="B8" s="21">
        <v>1.0920000000000001</v>
      </c>
    </row>
    <row r="9" spans="1:6" x14ac:dyDescent="0.25">
      <c r="A9" s="23">
        <v>48</v>
      </c>
      <c r="B9" s="21">
        <v>1.117</v>
      </c>
    </row>
    <row r="10" spans="1:6" x14ac:dyDescent="0.25">
      <c r="A10" s="23">
        <v>49</v>
      </c>
      <c r="B10" s="21">
        <v>1.1439999999999999</v>
      </c>
    </row>
    <row r="11" spans="1:6" x14ac:dyDescent="0.25">
      <c r="A11" s="23">
        <v>50</v>
      </c>
      <c r="B11" s="21">
        <v>1.173</v>
      </c>
    </row>
    <row r="12" spans="1:6" x14ac:dyDescent="0.25">
      <c r="A12" s="23">
        <v>51</v>
      </c>
      <c r="B12" s="21">
        <v>1.204</v>
      </c>
    </row>
    <row r="13" spans="1:6" x14ac:dyDescent="0.25">
      <c r="A13" s="23">
        <v>52</v>
      </c>
      <c r="B13" s="21">
        <v>1.2390000000000001</v>
      </c>
    </row>
    <row r="14" spans="1:6" x14ac:dyDescent="0.25">
      <c r="A14" s="23">
        <v>53</v>
      </c>
      <c r="B14" s="21">
        <v>1.2809999999999999</v>
      </c>
    </row>
    <row r="15" spans="1:6" x14ac:dyDescent="0.25">
      <c r="A15" s="23">
        <v>54</v>
      </c>
      <c r="B15" s="21">
        <v>1.33</v>
      </c>
    </row>
    <row r="16" spans="1:6" x14ac:dyDescent="0.25">
      <c r="A16" s="23">
        <v>55</v>
      </c>
      <c r="B16" s="21">
        <v>1.38</v>
      </c>
    </row>
    <row r="17" spans="1:5" x14ac:dyDescent="0.25">
      <c r="A17" s="23">
        <v>56</v>
      </c>
      <c r="B17" s="21">
        <v>1.43</v>
      </c>
    </row>
    <row r="18" spans="1:5" x14ac:dyDescent="0.25">
      <c r="A18" s="23">
        <v>57</v>
      </c>
      <c r="B18" s="21">
        <v>1.48</v>
      </c>
    </row>
    <row r="19" spans="1:5" x14ac:dyDescent="0.25">
      <c r="A19" s="23">
        <v>58</v>
      </c>
      <c r="B19" s="21">
        <v>1.5349999999999999</v>
      </c>
    </row>
    <row r="20" spans="1:5" x14ac:dyDescent="0.25">
      <c r="A20" s="23">
        <v>59</v>
      </c>
      <c r="B20" s="21">
        <v>1.59</v>
      </c>
      <c r="D20" s="25" t="e">
        <f>'RED STAR 2020'!#REF!</f>
        <v>#REF!</v>
      </c>
      <c r="E20" t="e">
        <f>INDEX('возрастной коэф'!$B$1:$B$41,MATCH(D20,A6:A11),1)</f>
        <v>#REF!</v>
      </c>
    </row>
    <row r="21" spans="1:5" x14ac:dyDescent="0.25">
      <c r="A21" s="23">
        <v>60</v>
      </c>
      <c r="B21" s="21">
        <v>1.645</v>
      </c>
    </row>
    <row r="22" spans="1:5" x14ac:dyDescent="0.25">
      <c r="A22" s="23">
        <v>61</v>
      </c>
      <c r="B22" s="21">
        <v>1.7</v>
      </c>
    </row>
    <row r="23" spans="1:5" x14ac:dyDescent="0.25">
      <c r="A23" s="23">
        <v>62</v>
      </c>
      <c r="B23" s="21">
        <v>1.7549999999999999</v>
      </c>
    </row>
    <row r="24" spans="1:5" x14ac:dyDescent="0.25">
      <c r="A24" s="23">
        <v>63</v>
      </c>
      <c r="B24" s="21">
        <v>1.81</v>
      </c>
    </row>
    <row r="25" spans="1:5" x14ac:dyDescent="0.25">
      <c r="A25" s="23">
        <v>64</v>
      </c>
      <c r="B25" s="21">
        <v>1.865</v>
      </c>
    </row>
    <row r="26" spans="1:5" x14ac:dyDescent="0.25">
      <c r="A26" s="23">
        <v>65</v>
      </c>
      <c r="B26" s="21">
        <v>1.92</v>
      </c>
    </row>
    <row r="27" spans="1:5" x14ac:dyDescent="0.25">
      <c r="A27" s="23">
        <v>66</v>
      </c>
      <c r="B27" s="21">
        <v>1.97</v>
      </c>
    </row>
    <row r="28" spans="1:5" x14ac:dyDescent="0.25">
      <c r="A28" s="23">
        <v>67</v>
      </c>
      <c r="B28" s="21">
        <v>2.0099999999999998</v>
      </c>
    </row>
    <row r="29" spans="1:5" x14ac:dyDescent="0.25">
      <c r="A29" s="23">
        <v>68</v>
      </c>
      <c r="B29" s="21">
        <v>2.0299999999999998</v>
      </c>
    </row>
    <row r="30" spans="1:5" x14ac:dyDescent="0.25">
      <c r="A30" s="23">
        <v>69</v>
      </c>
      <c r="B30" s="21">
        <v>2.048</v>
      </c>
    </row>
    <row r="31" spans="1:5" x14ac:dyDescent="0.25">
      <c r="A31" s="23">
        <v>70</v>
      </c>
      <c r="B31" s="21">
        <v>2.0619999999999998</v>
      </c>
    </row>
    <row r="32" spans="1:5" x14ac:dyDescent="0.25">
      <c r="A32" s="23">
        <v>71</v>
      </c>
      <c r="B32" s="21">
        <v>2.0699999999999998</v>
      </c>
    </row>
    <row r="33" spans="1:2" x14ac:dyDescent="0.25">
      <c r="A33" s="23">
        <v>72</v>
      </c>
      <c r="B33" s="21">
        <v>2.0760000000000001</v>
      </c>
    </row>
    <row r="34" spans="1:2" x14ac:dyDescent="0.25">
      <c r="A34" s="23">
        <v>73</v>
      </c>
      <c r="B34" s="21">
        <v>2.08</v>
      </c>
    </row>
    <row r="35" spans="1:2" x14ac:dyDescent="0.25">
      <c r="A35" s="23">
        <v>74</v>
      </c>
      <c r="B35" s="21">
        <v>2.0819999999999999</v>
      </c>
    </row>
    <row r="36" spans="1:2" x14ac:dyDescent="0.25">
      <c r="A36" s="23">
        <v>75</v>
      </c>
      <c r="B36" s="21">
        <v>2.0830000000000002</v>
      </c>
    </row>
    <row r="37" spans="1:2" x14ac:dyDescent="0.25">
      <c r="A37" s="23">
        <v>76</v>
      </c>
      <c r="B37" s="21">
        <v>2.0840000000000001</v>
      </c>
    </row>
    <row r="38" spans="1:2" x14ac:dyDescent="0.25">
      <c r="A38" s="23">
        <v>77</v>
      </c>
      <c r="B38" s="21">
        <v>2.085</v>
      </c>
    </row>
    <row r="39" spans="1:2" x14ac:dyDescent="0.25">
      <c r="A39" s="23">
        <v>78</v>
      </c>
      <c r="B39" s="21">
        <v>2.0859999999999999</v>
      </c>
    </row>
    <row r="40" spans="1:2" x14ac:dyDescent="0.25">
      <c r="A40" s="23">
        <v>79</v>
      </c>
      <c r="B40" s="21">
        <v>2.0870000000000002</v>
      </c>
    </row>
    <row r="41" spans="1:2" x14ac:dyDescent="0.25">
      <c r="A41" s="23">
        <v>80</v>
      </c>
      <c r="B41" s="21">
        <v>2.0880000000000001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RED STAR 2020</vt:lpstr>
      <vt:lpstr>Шварц для мужчин</vt:lpstr>
      <vt:lpstr>Мэлоун для женщин</vt:lpstr>
      <vt:lpstr>возрастной коэф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Вова</dc:creator>
  <cp:lastModifiedBy>NPA</cp:lastModifiedBy>
  <dcterms:created xsi:type="dcterms:W3CDTF">2015-05-11T08:40:48Z</dcterms:created>
  <dcterms:modified xsi:type="dcterms:W3CDTF">2020-12-26T07:43:04Z</dcterms:modified>
</cp:coreProperties>
</file>